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60" firstSheet="5" activeTab="6"/>
  </bookViews>
  <sheets>
    <sheet name="3ﾁｰﾑ" sheetId="1" state="hidden" r:id="rId1"/>
    <sheet name="4ﾁｰﾑ" sheetId="2" state="hidden" r:id="rId2"/>
    <sheet name="5ﾁｰﾑ" sheetId="3" state="hidden" r:id="rId3"/>
    <sheet name="6ﾁｰﾑ" sheetId="4" state="hidden" r:id="rId4"/>
    <sheet name="7ﾁｰﾑ" sheetId="5" state="hidden" r:id="rId5"/>
    <sheet name="7ﾁｰﾑ男子" sheetId="6" r:id="rId6"/>
    <sheet name="8ﾁｰﾑ女子" sheetId="7" r:id="rId7"/>
    <sheet name="16ﾁｰﾑ" sheetId="8" state="hidden" r:id="rId8"/>
  </sheets>
  <definedNames>
    <definedName name="_xlnm._FilterDatabase" localSheetId="5" hidden="1">'7ﾁｰﾑ男子'!$F$10:$F$73</definedName>
    <definedName name="_xlnm._FilterDatabase" localSheetId="6" hidden="1">'8ﾁｰﾑ女子'!$F$10:$F$94</definedName>
    <definedName name="_xlnm.Print_Area" localSheetId="7">'16ﾁｰﾑ'!$F$1:$CI$40</definedName>
    <definedName name="_xlnm.Print_Area" localSheetId="0">'3ﾁｰﾑ'!$F$1:$CD$36</definedName>
    <definedName name="_xlnm.Print_Area" localSheetId="1">'4ﾁｰﾑ'!$F$1:$CD$37</definedName>
    <definedName name="_xlnm.Print_Area" localSheetId="2">'5ﾁｰﾑ'!$F$1:$CI$40</definedName>
    <definedName name="_xlnm.Print_Area" localSheetId="3">'6ﾁｰﾑ'!$F$1:$CI$40</definedName>
    <definedName name="_xlnm.Print_Area" localSheetId="4">'7ﾁｰﾑ'!$F$1:$CS$40</definedName>
    <definedName name="_xlnm.Print_Area" localSheetId="5">'7ﾁｰﾑ男子'!$F$1:$CS$73</definedName>
  </definedNames>
  <calcPr fullCalcOnLoad="1"/>
</workbook>
</file>

<file path=xl/sharedStrings.xml><?xml version="1.0" encoding="utf-8"?>
<sst xmlns="http://schemas.openxmlformats.org/spreadsheetml/2006/main" count="2030" uniqueCount="329">
  <si>
    <t>(</t>
  </si>
  <si>
    <t>)</t>
  </si>
  <si>
    <t>副　審</t>
  </si>
  <si>
    <t>主　審</t>
  </si>
  <si>
    <t>①</t>
  </si>
  <si>
    <t>②</t>
  </si>
  <si>
    <t>④</t>
  </si>
  <si>
    <t>⑤</t>
  </si>
  <si>
    <t>③</t>
  </si>
  <si>
    <t>学　校　名</t>
  </si>
  <si>
    <t>セット率</t>
  </si>
  <si>
    <t>得失点率</t>
  </si>
  <si>
    <t>補助</t>
  </si>
  <si>
    <t>順位</t>
  </si>
  <si>
    <t>勝</t>
  </si>
  <si>
    <t>敗</t>
  </si>
  <si>
    <t>－</t>
  </si>
  <si>
    <t>勝－敗</t>
  </si>
  <si>
    <t>会場：　</t>
  </si>
  <si>
    <t>日時</t>
  </si>
  <si>
    <t>取セット</t>
  </si>
  <si>
    <t>失セット</t>
  </si>
  <si>
    <t>取得点</t>
  </si>
  <si>
    <t>失得点</t>
  </si>
  <si>
    <t>学校名</t>
  </si>
  <si>
    <t>ここだけにチーム名を入れる</t>
  </si>
  <si>
    <t>平成　年　月　　日（日）　　開館　　９時００分　　試合開始　　１０時００分</t>
  </si>
  <si>
    <t>平成　年　月　　日（土）　　開館　　９時００分　　試合開始　　１０時００分</t>
  </si>
  <si>
    <t>得点を入れると自動的、セット数が入る</t>
  </si>
  <si>
    <t>９：３０までを第１試合目以外のチームで使用する。</t>
  </si>
  <si>
    <t>９：３０～９：５０までを第１試合のチームで使用する。</t>
  </si>
  <si>
    <t>９：５０にプロトコールで公式練習に入る。各チームとも１試合目だけは公式練習を行う。</t>
  </si>
  <si>
    <t>その後の第４・５試合は１５分後に試合を開始する。</t>
  </si>
  <si>
    <t>⑥</t>
  </si>
  <si>
    <t>当山</t>
  </si>
  <si>
    <t>浦城</t>
  </si>
  <si>
    <t>港川</t>
  </si>
  <si>
    <t>前田</t>
  </si>
  <si>
    <t>神森</t>
  </si>
  <si>
    <t>↓</t>
  </si>
  <si>
    <t>セット</t>
  </si>
  <si>
    <t>③</t>
  </si>
  <si>
    <t>(</t>
  </si>
  <si>
    <t>)</t>
  </si>
  <si>
    <t>④</t>
  </si>
  <si>
    <t>②</t>
  </si>
  <si>
    <t>①</t>
  </si>
  <si>
    <t>-</t>
  </si>
  <si>
    <t>①</t>
  </si>
  <si>
    <t>(</t>
  </si>
  <si>
    <t>)</t>
  </si>
  <si>
    <t>⑤</t>
  </si>
  <si>
    <t>④</t>
  </si>
  <si>
    <t>②</t>
  </si>
  <si>
    <t>②</t>
  </si>
  <si>
    <t>(</t>
  </si>
  <si>
    <t>)</t>
  </si>
  <si>
    <t>③</t>
  </si>
  <si>
    <t>⑤</t>
  </si>
  <si>
    <t>-</t>
  </si>
  <si>
    <t>③</t>
  </si>
  <si>
    <t>-</t>
  </si>
  <si>
    <t>②</t>
  </si>
  <si>
    <t>(</t>
  </si>
  <si>
    <t>)</t>
  </si>
  <si>
    <t>④</t>
  </si>
  <si>
    <t>⑤</t>
  </si>
  <si>
    <t>①</t>
  </si>
  <si>
    <t>③</t>
  </si>
  <si>
    <t>①</t>
  </si>
  <si>
    <t>②</t>
  </si>
  <si>
    <t>④</t>
  </si>
  <si>
    <t>③</t>
  </si>
  <si>
    <t>⑤</t>
  </si>
  <si>
    <t>-</t>
  </si>
  <si>
    <t>(</t>
  </si>
  <si>
    <t>)</t>
  </si>
  <si>
    <t>④</t>
  </si>
  <si>
    <t>②</t>
  </si>
  <si>
    <t>①</t>
  </si>
  <si>
    <t>④</t>
  </si>
  <si>
    <t>②</t>
  </si>
  <si>
    <t>③</t>
  </si>
  <si>
    <t>　　　　　小学校</t>
  </si>
  <si>
    <t>平成　年度　浦添市小学校バレーボール　リーグ戦</t>
  </si>
  <si>
    <t>浦添</t>
  </si>
  <si>
    <t>↓</t>
  </si>
  <si>
    <t>セット</t>
  </si>
  <si>
    <t>(</t>
  </si>
  <si>
    <t>)</t>
  </si>
  <si>
    <t>④</t>
  </si>
  <si>
    <t>②</t>
  </si>
  <si>
    <t>①</t>
  </si>
  <si>
    <t>-</t>
  </si>
  <si>
    <t>(</t>
  </si>
  <si>
    <t>)</t>
  </si>
  <si>
    <t>⑤</t>
  </si>
  <si>
    <t>②</t>
  </si>
  <si>
    <t>(</t>
  </si>
  <si>
    <t>)</t>
  </si>
  <si>
    <t>③</t>
  </si>
  <si>
    <t>-</t>
  </si>
  <si>
    <t>(</t>
  </si>
  <si>
    <t>)</t>
  </si>
  <si>
    <t>④</t>
  </si>
  <si>
    <t>-</t>
  </si>
  <si>
    <t>①</t>
  </si>
  <si>
    <t>②</t>
  </si>
  <si>
    <t>(</t>
  </si>
  <si>
    <t>)</t>
  </si>
  <si>
    <t>④</t>
  </si>
  <si>
    <t>③</t>
  </si>
  <si>
    <t>⑤</t>
  </si>
  <si>
    <t>④</t>
  </si>
  <si>
    <t>①</t>
  </si>
  <si>
    <t>②</t>
  </si>
  <si>
    <t>たくし</t>
  </si>
  <si>
    <t>内間</t>
  </si>
  <si>
    <t>①</t>
  </si>
  <si>
    <t>③</t>
  </si>
  <si>
    <t>④</t>
  </si>
  <si>
    <t>⑤</t>
  </si>
  <si>
    <t>⑥</t>
  </si>
  <si>
    <t>③</t>
  </si>
  <si>
    <t>①</t>
  </si>
  <si>
    <t>④</t>
  </si>
  <si>
    <t>②</t>
  </si>
  <si>
    <t>⑤</t>
  </si>
  <si>
    <t>①</t>
  </si>
  <si>
    <t>③</t>
  </si>
  <si>
    <t>①</t>
  </si>
  <si>
    <t>④</t>
  </si>
  <si>
    <t>③</t>
  </si>
  <si>
    <t>⑥</t>
  </si>
  <si>
    <t>神森</t>
  </si>
  <si>
    <t>曙</t>
  </si>
  <si>
    <t>↓</t>
  </si>
  <si>
    <t>セット</t>
  </si>
  <si>
    <t>③</t>
  </si>
  <si>
    <t>(</t>
  </si>
  <si>
    <t>)</t>
  </si>
  <si>
    <t>④</t>
  </si>
  <si>
    <t>①</t>
  </si>
  <si>
    <t>-</t>
  </si>
  <si>
    <t>①</t>
  </si>
  <si>
    <t>(</t>
  </si>
  <si>
    <t>)</t>
  </si>
  <si>
    <t>④</t>
  </si>
  <si>
    <t>②</t>
  </si>
  <si>
    <t>③</t>
  </si>
  <si>
    <t>-</t>
  </si>
  <si>
    <t>①</t>
  </si>
  <si>
    <t>②</t>
  </si>
  <si>
    <t>③</t>
  </si>
  <si>
    <t>嘉数</t>
  </si>
  <si>
    <t>浦添</t>
  </si>
  <si>
    <t>浦城</t>
  </si>
  <si>
    <t>前田</t>
  </si>
  <si>
    <t>港川</t>
  </si>
  <si>
    <t>内間</t>
  </si>
  <si>
    <t>神森</t>
  </si>
  <si>
    <t>)</t>
  </si>
  <si>
    <t>(</t>
  </si>
  <si>
    <t>⑧</t>
  </si>
  <si>
    <t>⑦</t>
  </si>
  <si>
    <t>⑥</t>
  </si>
  <si>
    <t>⑤</t>
  </si>
  <si>
    <t>④</t>
  </si>
  <si>
    <t>③</t>
  </si>
  <si>
    <t>②</t>
  </si>
  <si>
    <t>①</t>
  </si>
  <si>
    <t>失得点</t>
  </si>
  <si>
    <t>取得点</t>
  </si>
  <si>
    <t>失セット</t>
  </si>
  <si>
    <t>取セット</t>
  </si>
  <si>
    <t>学校名</t>
  </si>
  <si>
    <t>-</t>
  </si>
  <si>
    <t>たくし</t>
  </si>
  <si>
    <t>当山</t>
  </si>
  <si>
    <t>セット</t>
  </si>
  <si>
    <t>敗</t>
  </si>
  <si>
    <t>勝</t>
  </si>
  <si>
    <t>順位</t>
  </si>
  <si>
    <t>得失点率</t>
  </si>
  <si>
    <t>セット率</t>
  </si>
  <si>
    <t>勝－敗</t>
  </si>
  <si>
    <t>学　校　名</t>
  </si>
  <si>
    <t>補助</t>
  </si>
  <si>
    <t>副　審</t>
  </si>
  <si>
    <t>主　審</t>
  </si>
  <si>
    <t>↓</t>
  </si>
  <si>
    <t>得点を入れると自動的、セット数が入る</t>
  </si>
  <si>
    <t>ここだけにチーム名を入れる</t>
  </si>
  <si>
    <t>　　　　　小学校</t>
  </si>
  <si>
    <t>会場：　</t>
  </si>
  <si>
    <t>その後の第４・５試合は１５分後に試合を開始する。</t>
  </si>
  <si>
    <t>９：５０にプロトコールで公式練習に入る。各チームとも１試合目だけは公式練習を行う。</t>
  </si>
  <si>
    <t>平成　年　月　　日（日）　　開館　　９時００分　　試合開始　　１０時００分</t>
  </si>
  <si>
    <t>９：３０～９：５０までを第１試合のチームで使用する。</t>
  </si>
  <si>
    <t>９：３０までを第１試合目以外のチームで使用する。</t>
  </si>
  <si>
    <t>平成　年　月　　日（土）　　開館　　９時００分　　試合開始　　１０時００分</t>
  </si>
  <si>
    <t>日時</t>
  </si>
  <si>
    <t>平成　年度　浦添市小学校バレーボール　リーグ戦</t>
  </si>
  <si>
    <t>⑯</t>
  </si>
  <si>
    <t>⑮</t>
  </si>
  <si>
    <t>⑭</t>
  </si>
  <si>
    <t>⑬</t>
  </si>
  <si>
    <t>⑫</t>
  </si>
  <si>
    <t>⑪</t>
  </si>
  <si>
    <t>⑩</t>
  </si>
  <si>
    <t>⑨</t>
  </si>
  <si>
    <t>金城</t>
  </si>
  <si>
    <t>SESOKO</t>
  </si>
  <si>
    <t>高原</t>
  </si>
  <si>
    <t>長嶺</t>
  </si>
  <si>
    <t>美東</t>
  </si>
  <si>
    <t>当山A</t>
  </si>
  <si>
    <t>浦城A</t>
  </si>
  <si>
    <t>港川A</t>
  </si>
  <si>
    <t>前田A</t>
  </si>
  <si>
    <t>内間A</t>
  </si>
  <si>
    <t>神森A</t>
  </si>
  <si>
    <t>浦添A</t>
  </si>
  <si>
    <t>国頭</t>
  </si>
  <si>
    <t>那覇</t>
  </si>
  <si>
    <t>宮古</t>
  </si>
  <si>
    <t>八重山</t>
  </si>
  <si>
    <t>得失点率
(得点÷失点）</t>
  </si>
  <si>
    <t>セット率
（取÷失）</t>
  </si>
  <si>
    <t>中頭</t>
  </si>
  <si>
    <t>島尻</t>
  </si>
  <si>
    <t>2A1</t>
  </si>
  <si>
    <t>2A2</t>
  </si>
  <si>
    <t>2A3</t>
  </si>
  <si>
    <t>1A4</t>
  </si>
  <si>
    <t>1B3</t>
  </si>
  <si>
    <t>1B4</t>
  </si>
  <si>
    <t>1A2</t>
  </si>
  <si>
    <t>1B1</t>
  </si>
  <si>
    <t>1A1</t>
  </si>
  <si>
    <t>1A5</t>
  </si>
  <si>
    <t>1A3</t>
  </si>
  <si>
    <t>1B5</t>
  </si>
  <si>
    <t>1A6</t>
  </si>
  <si>
    <t>1B6</t>
  </si>
  <si>
    <t>1B2</t>
  </si>
  <si>
    <t>2B1</t>
  </si>
  <si>
    <t>2B2</t>
  </si>
  <si>
    <t>2B3</t>
  </si>
  <si>
    <t>2C1</t>
  </si>
  <si>
    <t>2C2</t>
  </si>
  <si>
    <t>2C3</t>
  </si>
  <si>
    <t>1A1</t>
  </si>
  <si>
    <t>1A2</t>
  </si>
  <si>
    <t>1A3</t>
  </si>
  <si>
    <t>1A4</t>
  </si>
  <si>
    <t>1A5</t>
  </si>
  <si>
    <t>1B1</t>
  </si>
  <si>
    <t>1B2</t>
  </si>
  <si>
    <t>1B3</t>
  </si>
  <si>
    <t>1B4</t>
  </si>
  <si>
    <t>1B5</t>
  </si>
  <si>
    <t>1B6</t>
  </si>
  <si>
    <t>1C1</t>
  </si>
  <si>
    <t>1C2</t>
  </si>
  <si>
    <t>1C3</t>
  </si>
  <si>
    <t>1C4</t>
  </si>
  <si>
    <t>1C5</t>
  </si>
  <si>
    <t>2A3</t>
  </si>
  <si>
    <t>2A4</t>
  </si>
  <si>
    <t>2A5</t>
  </si>
  <si>
    <t>2B1</t>
  </si>
  <si>
    <t>2B2</t>
  </si>
  <si>
    <t>2B3</t>
  </si>
  <si>
    <t>2B5</t>
  </si>
  <si>
    <t>2B6</t>
  </si>
  <si>
    <t>2C5</t>
  </si>
  <si>
    <t>2C4</t>
  </si>
  <si>
    <t>宮里辰彦</t>
  </si>
  <si>
    <t>塚本彰</t>
  </si>
  <si>
    <t>照屋直樹</t>
  </si>
  <si>
    <t>仲宗根優太</t>
  </si>
  <si>
    <t>又吉史晃</t>
  </si>
  <si>
    <t>比嘉良子</t>
  </si>
  <si>
    <t>浦崎聡</t>
  </si>
  <si>
    <t>仲松正也</t>
  </si>
  <si>
    <t>池宮はるか</t>
  </si>
  <si>
    <t>濱川平</t>
  </si>
  <si>
    <t>幸喜隆</t>
  </si>
  <si>
    <t>仲松正也</t>
  </si>
  <si>
    <t>神谷和男</t>
  </si>
  <si>
    <t>吉田修</t>
  </si>
  <si>
    <t>親川仁</t>
  </si>
  <si>
    <t>富田尚人</t>
  </si>
  <si>
    <t>桑原美苗</t>
  </si>
  <si>
    <t>親富祖浩二</t>
  </si>
  <si>
    <t>大城幸博</t>
  </si>
  <si>
    <t>松原稔</t>
  </si>
  <si>
    <t>垣花謙</t>
  </si>
  <si>
    <t>久高輔</t>
  </si>
  <si>
    <t>港川松石</t>
  </si>
  <si>
    <t>濱川平</t>
  </si>
  <si>
    <t>新里紹也</t>
  </si>
  <si>
    <t>諸見謝尚</t>
  </si>
  <si>
    <t>西和成</t>
  </si>
  <si>
    <t>長山勝</t>
  </si>
  <si>
    <t>諸見謝尚</t>
  </si>
  <si>
    <t>上地達夫</t>
  </si>
  <si>
    <t>神谷雅樹</t>
  </si>
  <si>
    <t>崎原正美</t>
  </si>
  <si>
    <t>石川博昭</t>
  </si>
  <si>
    <t>宮里博一</t>
  </si>
  <si>
    <t>宮城昭彦</t>
  </si>
  <si>
    <t>西和成</t>
  </si>
  <si>
    <t>具志堅昌邦</t>
  </si>
  <si>
    <t>神山篤一郎</t>
  </si>
  <si>
    <t>神山篤一郎</t>
  </si>
  <si>
    <t>伊良部達也</t>
  </si>
  <si>
    <t>具志堅昌邦</t>
  </si>
  <si>
    <t>久高輔</t>
  </si>
  <si>
    <t>平30年度「JA共済第2回ジュニアバレーボールフェスタ」リーグ戦表</t>
  </si>
  <si>
    <t>平成３1年３月23日（土）　　開館　　８時３０分</t>
  </si>
  <si>
    <t>平成３1年３月2４日（日）　　開館　　８時３０分</t>
  </si>
  <si>
    <t>会場：宜野座村総合体育館（1日目）</t>
  </si>
  <si>
    <t>会場：宜野座村総合体育館・宜野座小学校（2日目）</t>
  </si>
  <si>
    <t>中頭Ａ</t>
  </si>
  <si>
    <t>中頭Ｂ</t>
  </si>
  <si>
    <t>平成３1年３月2３日（土）　　開館　　８時３０分</t>
  </si>
  <si>
    <t>会場：宜野座小学校（1日目）、宜野座総合体育館（2日目）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</si>
</sst>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2" borderId="17" xfId="0" applyFill="1" applyBorder="1" applyAlignment="1">
      <alignment horizontal="center" vertical="center" shrinkToFit="1"/>
    </xf>
    <xf numFmtId="0" fontId="0" fillId="32" borderId="19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18" xfId="0" applyFill="1" applyBorder="1" applyAlignment="1">
      <alignment horizontal="center" vertical="center" shrinkToFit="1"/>
    </xf>
    <xf numFmtId="0" fontId="0" fillId="32" borderId="0" xfId="0" applyFill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 shrinkToFit="1"/>
    </xf>
    <xf numFmtId="0" fontId="0" fillId="32" borderId="16" xfId="0" applyFill="1" applyBorder="1" applyAlignment="1">
      <alignment horizontal="center" vertical="center" shrinkToFit="1"/>
    </xf>
    <xf numFmtId="184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184" fontId="0" fillId="0" borderId="17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0" xfId="0" applyFont="1" applyAlignment="1" quotePrefix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0"/>
  <sheetViews>
    <sheetView zoomScalePageLayoutView="0" workbookViewId="0" topLeftCell="F1">
      <selection activeCell="AB56" sqref="AB56:AG58"/>
    </sheetView>
  </sheetViews>
  <sheetFormatPr defaultColWidth="9.00390625" defaultRowHeight="13.5"/>
  <cols>
    <col min="1" max="2" width="4.00390625" style="0" hidden="1" customWidth="1"/>
    <col min="3" max="3" width="2.875" style="0" hidden="1" customWidth="1"/>
    <col min="4" max="4" width="3.375" style="0" hidden="1" customWidth="1"/>
    <col min="5" max="5" width="2.25390625" style="0" hidden="1" customWidth="1"/>
    <col min="6" max="6" width="4.00390625" style="0" bestFit="1" customWidth="1"/>
    <col min="7" max="7" width="2.25390625" style="0" customWidth="1"/>
    <col min="8" max="13" width="1.4921875" style="0" customWidth="1"/>
    <col min="14" max="14" width="2.00390625" style="0" customWidth="1"/>
    <col min="15" max="15" width="2.25390625" style="0" customWidth="1"/>
    <col min="16" max="16" width="4.00390625" style="0" bestFit="1" customWidth="1"/>
    <col min="17" max="17" width="2.25390625" style="0" customWidth="1"/>
    <col min="18" max="18" width="4.00390625" style="0" bestFit="1" customWidth="1"/>
    <col min="19" max="19" width="2.25390625" style="0" customWidth="1"/>
    <col min="20" max="20" width="2.00390625" style="0" customWidth="1"/>
    <col min="21" max="26" width="1.4921875" style="0" customWidth="1"/>
    <col min="27" max="27" width="2.25390625" style="0" customWidth="1"/>
    <col min="28" max="39" width="1.37890625" style="0" customWidth="1"/>
    <col min="40" max="43" width="1.4921875" style="0" customWidth="1"/>
    <col min="44" max="44" width="1.25" style="0" customWidth="1"/>
    <col min="45" max="45" width="2.25390625" style="0" customWidth="1"/>
    <col min="46" max="50" width="1.75390625" style="0" customWidth="1"/>
    <col min="51" max="65" width="1.625" style="0" customWidth="1"/>
    <col min="66" max="68" width="2.25390625" style="0" customWidth="1"/>
    <col min="69" max="71" width="2.125" style="0" customWidth="1"/>
    <col min="72" max="74" width="2.25390625" style="0" customWidth="1"/>
    <col min="75" max="76" width="1.875" style="0" customWidth="1"/>
    <col min="77" max="79" width="2.50390625" style="0" customWidth="1"/>
    <col min="80" max="82" width="1.75390625" style="0" customWidth="1"/>
    <col min="83" max="89" width="2.25390625" style="0" customWidth="1"/>
  </cols>
  <sheetData>
    <row r="1" spans="5:82" ht="18.75">
      <c r="E1" s="13"/>
      <c r="F1" s="16" t="s">
        <v>84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83:90" ht="12.75">
      <c r="CE2" s="18"/>
      <c r="CF2" s="18"/>
      <c r="CG2" s="18"/>
      <c r="CH2" s="18"/>
      <c r="CI2" s="18"/>
      <c r="CJ2" s="18"/>
      <c r="CK2" s="18"/>
      <c r="CL2" s="18"/>
    </row>
    <row r="3" spans="5:90" ht="16.5">
      <c r="E3" s="14"/>
      <c r="F3" s="25" t="s">
        <v>19</v>
      </c>
      <c r="G3" s="26"/>
      <c r="H3" s="26"/>
      <c r="I3" s="25" t="s">
        <v>27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19" t="s">
        <v>29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"/>
      <c r="CD3" s="3"/>
      <c r="CE3" s="18"/>
      <c r="CF3" s="18"/>
      <c r="CG3" s="18"/>
      <c r="CH3" s="18"/>
      <c r="CI3" s="18"/>
      <c r="CJ3" s="18"/>
      <c r="CK3" s="18"/>
      <c r="CL3" s="18"/>
    </row>
    <row r="4" spans="5:90" ht="11.25" customHeight="1">
      <c r="E4" s="1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1" t="s">
        <v>30</v>
      </c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D4" s="4"/>
      <c r="CE4" s="18"/>
      <c r="CF4" s="18"/>
      <c r="CG4" s="18"/>
      <c r="CH4" s="18"/>
      <c r="CI4" s="18"/>
      <c r="CJ4" s="18"/>
      <c r="CK4" s="18"/>
      <c r="CL4" s="18"/>
    </row>
    <row r="5" spans="5:90" ht="16.5">
      <c r="E5" s="10"/>
      <c r="F5" s="27"/>
      <c r="G5" s="26"/>
      <c r="H5" s="26"/>
      <c r="I5" s="25" t="s">
        <v>26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1" t="s">
        <v>31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D5" s="4"/>
      <c r="CE5" s="18"/>
      <c r="CF5" s="18"/>
      <c r="CG5" s="18"/>
      <c r="CH5" s="18"/>
      <c r="CI5" s="18"/>
      <c r="CJ5" s="18"/>
      <c r="CK5" s="18"/>
      <c r="CL5" s="18"/>
    </row>
    <row r="6" spans="5:90" ht="11.2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23" t="s">
        <v>32</v>
      </c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6"/>
      <c r="CD6" s="7"/>
      <c r="CE6" s="18"/>
      <c r="CF6" s="18"/>
      <c r="CG6" s="18"/>
      <c r="CH6" s="18"/>
      <c r="CI6" s="18"/>
      <c r="CJ6" s="18"/>
      <c r="CK6" s="18"/>
      <c r="CL6" s="18"/>
    </row>
    <row r="7" spans="6:52" ht="16.5">
      <c r="F7" s="40" t="s">
        <v>18</v>
      </c>
      <c r="G7" s="41"/>
      <c r="H7" s="41"/>
      <c r="I7" s="42" t="s">
        <v>83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5:52" ht="16.5">
      <c r="E8" s="10"/>
      <c r="AO8" s="11"/>
      <c r="AP8" s="11"/>
      <c r="AQ8" s="11"/>
      <c r="AR8" s="11"/>
      <c r="AS8" s="11"/>
      <c r="AT8" s="11"/>
      <c r="AU8" s="17" t="s">
        <v>25</v>
      </c>
      <c r="AV8" s="11"/>
      <c r="AW8" s="11"/>
      <c r="AX8" s="11"/>
      <c r="AY8" s="11"/>
      <c r="AZ8" s="11"/>
    </row>
    <row r="9" spans="5:47" ht="12.75">
      <c r="E9" s="9"/>
      <c r="F9" s="9"/>
      <c r="G9" s="9"/>
      <c r="H9" s="9"/>
      <c r="I9" s="9"/>
      <c r="J9" s="9"/>
      <c r="K9" s="9"/>
      <c r="L9" s="9"/>
      <c r="M9" s="9"/>
      <c r="N9" s="17" t="s">
        <v>28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U9" t="s">
        <v>136</v>
      </c>
    </row>
    <row r="10" spans="6:77" ht="12.75">
      <c r="F10" s="8"/>
      <c r="G10" s="8"/>
      <c r="H10" s="28" t="s">
        <v>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9</v>
      </c>
      <c r="V10" s="28"/>
      <c r="W10" s="28"/>
      <c r="X10" s="28"/>
      <c r="Y10" s="28"/>
      <c r="Z10" s="28"/>
      <c r="AA10" s="8"/>
      <c r="AB10" s="28" t="s">
        <v>3</v>
      </c>
      <c r="AC10" s="28"/>
      <c r="AD10" s="28"/>
      <c r="AE10" s="28"/>
      <c r="AF10" s="28"/>
      <c r="AG10" s="28"/>
      <c r="AH10" s="28" t="s">
        <v>2</v>
      </c>
      <c r="AI10" s="28"/>
      <c r="AJ10" s="28"/>
      <c r="AK10" s="28"/>
      <c r="AL10" s="28"/>
      <c r="AM10" s="28"/>
      <c r="AN10" s="28" t="s">
        <v>12</v>
      </c>
      <c r="AO10" s="28"/>
      <c r="AP10" s="28"/>
      <c r="AQ10" s="28"/>
      <c r="AS10" s="28" t="s">
        <v>9</v>
      </c>
      <c r="AT10" s="28"/>
      <c r="AU10" s="28"/>
      <c r="AV10" s="28"/>
      <c r="AW10" s="28"/>
      <c r="AX10" s="28"/>
      <c r="AY10" s="28" t="s">
        <v>4</v>
      </c>
      <c r="AZ10" s="28"/>
      <c r="BA10" s="28"/>
      <c r="BB10" s="28"/>
      <c r="BC10" s="28"/>
      <c r="BD10" s="28" t="s">
        <v>5</v>
      </c>
      <c r="BE10" s="28"/>
      <c r="BF10" s="28"/>
      <c r="BG10" s="28"/>
      <c r="BH10" s="28"/>
      <c r="BI10" s="28" t="s">
        <v>8</v>
      </c>
      <c r="BJ10" s="28"/>
      <c r="BK10" s="28"/>
      <c r="BL10" s="28"/>
      <c r="BM10" s="28"/>
      <c r="BN10" s="35" t="s">
        <v>17</v>
      </c>
      <c r="BO10" s="31"/>
      <c r="BP10" s="32"/>
      <c r="BQ10" s="39" t="s">
        <v>10</v>
      </c>
      <c r="BR10" s="39"/>
      <c r="BS10" s="39"/>
      <c r="BT10" s="39" t="s">
        <v>11</v>
      </c>
      <c r="BU10" s="39"/>
      <c r="BV10" s="39"/>
      <c r="BW10" s="28" t="s">
        <v>13</v>
      </c>
      <c r="BX10" s="28"/>
      <c r="BY10" s="28"/>
    </row>
    <row r="11" spans="3:77" ht="14.25" customHeight="1">
      <c r="C11">
        <f>IF(P11&gt;R11,1,0)</f>
        <v>0</v>
      </c>
      <c r="D11">
        <f aca="true" t="shared" si="0" ref="D11:D19">IF(R11&gt;P11,1,0)</f>
        <v>0</v>
      </c>
      <c r="F11" s="28">
        <v>1</v>
      </c>
      <c r="G11" s="28" t="s">
        <v>4</v>
      </c>
      <c r="H11" s="38" t="str">
        <f>AT14</f>
        <v>当山</v>
      </c>
      <c r="I11" s="38"/>
      <c r="J11" s="38"/>
      <c r="K11" s="38"/>
      <c r="L11" s="38"/>
      <c r="M11" s="38"/>
      <c r="N11" s="1"/>
      <c r="O11" s="47" t="s">
        <v>0</v>
      </c>
      <c r="P11" s="2"/>
      <c r="Q11" s="2" t="s">
        <v>16</v>
      </c>
      <c r="R11" s="2"/>
      <c r="S11" s="47" t="s">
        <v>1</v>
      </c>
      <c r="T11" s="3"/>
      <c r="U11" s="38" t="str">
        <f>AT18</f>
        <v>嘉数</v>
      </c>
      <c r="V11" s="38"/>
      <c r="W11" s="38"/>
      <c r="X11" s="38"/>
      <c r="Y11" s="38"/>
      <c r="Z11" s="38"/>
      <c r="AA11" s="28" t="s">
        <v>5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9" t="str">
        <f>AT22</f>
        <v>浦添</v>
      </c>
      <c r="AO11" s="39"/>
      <c r="AP11" s="39"/>
      <c r="AQ11" s="39"/>
      <c r="AS11" s="28"/>
      <c r="AT11" s="28"/>
      <c r="AU11" s="28"/>
      <c r="AV11" s="28"/>
      <c r="AW11" s="28"/>
      <c r="AX11" s="28"/>
      <c r="AY11" s="44" t="str">
        <f>AT14</f>
        <v>当山</v>
      </c>
      <c r="AZ11" s="45"/>
      <c r="BA11" s="45"/>
      <c r="BB11" s="45"/>
      <c r="BC11" s="46"/>
      <c r="BD11" s="44" t="str">
        <f>AT18</f>
        <v>嘉数</v>
      </c>
      <c r="BE11" s="45"/>
      <c r="BF11" s="45"/>
      <c r="BG11" s="45"/>
      <c r="BH11" s="46"/>
      <c r="BI11" s="44" t="str">
        <f>AT22</f>
        <v>浦添</v>
      </c>
      <c r="BJ11" s="45"/>
      <c r="BK11" s="45"/>
      <c r="BL11" s="45"/>
      <c r="BM11" s="46"/>
      <c r="BN11" s="53"/>
      <c r="BO11" s="37"/>
      <c r="BP11" s="54"/>
      <c r="BQ11" s="39"/>
      <c r="BR11" s="39"/>
      <c r="BS11" s="39"/>
      <c r="BT11" s="39"/>
      <c r="BU11" s="39"/>
      <c r="BV11" s="39"/>
      <c r="BW11" s="28"/>
      <c r="BX11" s="28"/>
      <c r="BY11" s="28"/>
    </row>
    <row r="12" spans="1:77" ht="14.25" customHeight="1">
      <c r="A12">
        <f>IF(N12="",0,N12)</f>
        <v>0</v>
      </c>
      <c r="B12">
        <f>IF(T12="",0,T12)</f>
        <v>0</v>
      </c>
      <c r="C12">
        <f aca="true" t="shared" si="1" ref="C12:C19">IF(P12&gt;R12,1,0)</f>
        <v>0</v>
      </c>
      <c r="D12">
        <f t="shared" si="0"/>
        <v>0</v>
      </c>
      <c r="F12" s="28"/>
      <c r="G12" s="28"/>
      <c r="H12" s="38"/>
      <c r="I12" s="38"/>
      <c r="J12" s="38"/>
      <c r="K12" s="38"/>
      <c r="L12" s="38"/>
      <c r="M12" s="38"/>
      <c r="N12" s="8">
        <f>IF(SUM(C11:D13)&gt;0,SUM(C11:C13),"")</f>
      </c>
      <c r="O12" s="48"/>
      <c r="Q12" t="s">
        <v>16</v>
      </c>
      <c r="S12" s="48"/>
      <c r="T12" s="8">
        <f>IF(SUM(C11:D13)&gt;0,SUM(D11:D13),"")</f>
      </c>
      <c r="U12" s="38"/>
      <c r="V12" s="38"/>
      <c r="W12" s="38"/>
      <c r="X12" s="38"/>
      <c r="Y12" s="38"/>
      <c r="Z12" s="3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9"/>
      <c r="AO12" s="39"/>
      <c r="AP12" s="39"/>
      <c r="AQ12" s="39"/>
      <c r="AS12" s="28"/>
      <c r="AT12" s="28"/>
      <c r="AU12" s="28"/>
      <c r="AV12" s="28"/>
      <c r="AW12" s="28"/>
      <c r="AX12" s="28"/>
      <c r="AY12" s="36" t="s">
        <v>14</v>
      </c>
      <c r="AZ12" s="33"/>
      <c r="BA12" s="6"/>
      <c r="BB12" s="33" t="s">
        <v>15</v>
      </c>
      <c r="BC12" s="34"/>
      <c r="BD12" s="36" t="s">
        <v>14</v>
      </c>
      <c r="BE12" s="33"/>
      <c r="BF12" s="6"/>
      <c r="BG12" s="33" t="s">
        <v>15</v>
      </c>
      <c r="BH12" s="34"/>
      <c r="BI12" s="36" t="s">
        <v>14</v>
      </c>
      <c r="BJ12" s="33"/>
      <c r="BK12" s="6"/>
      <c r="BL12" s="33" t="s">
        <v>15</v>
      </c>
      <c r="BM12" s="34"/>
      <c r="BN12" s="53"/>
      <c r="BO12" s="37"/>
      <c r="BP12" s="54"/>
      <c r="BQ12" s="39"/>
      <c r="BR12" s="39"/>
      <c r="BS12" s="39"/>
      <c r="BT12" s="39"/>
      <c r="BU12" s="39"/>
      <c r="BV12" s="39"/>
      <c r="BW12" s="28"/>
      <c r="BX12" s="28"/>
      <c r="BY12" s="28"/>
    </row>
    <row r="13" spans="3:77" ht="14.25" customHeight="1">
      <c r="C13">
        <f t="shared" si="1"/>
        <v>0</v>
      </c>
      <c r="D13">
        <f t="shared" si="0"/>
        <v>0</v>
      </c>
      <c r="F13" s="28"/>
      <c r="G13" s="28"/>
      <c r="H13" s="38"/>
      <c r="I13" s="38"/>
      <c r="J13" s="38"/>
      <c r="K13" s="38"/>
      <c r="L13" s="38"/>
      <c r="M13" s="38"/>
      <c r="N13" s="5"/>
      <c r="O13" s="49"/>
      <c r="P13" s="6"/>
      <c r="Q13" s="6" t="s">
        <v>16</v>
      </c>
      <c r="R13" s="6"/>
      <c r="S13" s="49"/>
      <c r="T13" s="7"/>
      <c r="U13" s="38"/>
      <c r="V13" s="38"/>
      <c r="W13" s="38"/>
      <c r="X13" s="38"/>
      <c r="Y13" s="38"/>
      <c r="Z13" s="3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39"/>
      <c r="AO13" s="39"/>
      <c r="AP13" s="39"/>
      <c r="AQ13" s="39"/>
      <c r="AS13" s="28"/>
      <c r="AT13" s="28"/>
      <c r="AU13" s="28"/>
      <c r="AV13" s="28"/>
      <c r="AW13" s="28"/>
      <c r="AX13" s="28"/>
      <c r="AY13" s="50" t="s">
        <v>137</v>
      </c>
      <c r="AZ13" s="51"/>
      <c r="BA13" s="51"/>
      <c r="BB13" s="51"/>
      <c r="BC13" s="52"/>
      <c r="BD13" s="50" t="s">
        <v>137</v>
      </c>
      <c r="BE13" s="51"/>
      <c r="BF13" s="51"/>
      <c r="BG13" s="51"/>
      <c r="BH13" s="52"/>
      <c r="BI13" s="50" t="s">
        <v>137</v>
      </c>
      <c r="BJ13" s="51"/>
      <c r="BK13" s="51"/>
      <c r="BL13" s="51"/>
      <c r="BM13" s="52"/>
      <c r="BN13" s="36"/>
      <c r="BO13" s="33"/>
      <c r="BP13" s="34"/>
      <c r="BQ13" s="39"/>
      <c r="BR13" s="39"/>
      <c r="BS13" s="39"/>
      <c r="BT13" s="39"/>
      <c r="BU13" s="39"/>
      <c r="BV13" s="39"/>
      <c r="BW13" s="28"/>
      <c r="BX13" s="28"/>
      <c r="BY13" s="28"/>
    </row>
    <row r="14" spans="3:77" ht="14.25" customHeight="1">
      <c r="C14">
        <f t="shared" si="1"/>
        <v>0</v>
      </c>
      <c r="D14">
        <f t="shared" si="0"/>
        <v>0</v>
      </c>
      <c r="F14" s="28">
        <v>2</v>
      </c>
      <c r="G14" s="28" t="s">
        <v>138</v>
      </c>
      <c r="H14" s="38" t="str">
        <f>AT22</f>
        <v>浦添</v>
      </c>
      <c r="I14" s="38"/>
      <c r="J14" s="38"/>
      <c r="K14" s="38"/>
      <c r="L14" s="38"/>
      <c r="M14" s="38"/>
      <c r="N14" s="1"/>
      <c r="O14" s="47" t="s">
        <v>139</v>
      </c>
      <c r="P14" s="2"/>
      <c r="Q14" s="2" t="s">
        <v>16</v>
      </c>
      <c r="R14" s="2"/>
      <c r="S14" s="47" t="s">
        <v>140</v>
      </c>
      <c r="T14" s="3"/>
      <c r="U14" s="38" t="str">
        <f>AT18</f>
        <v>嘉数</v>
      </c>
      <c r="V14" s="38"/>
      <c r="W14" s="38"/>
      <c r="X14" s="38"/>
      <c r="Y14" s="38"/>
      <c r="Z14" s="38"/>
      <c r="AA14" s="28" t="s">
        <v>141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9" t="str">
        <f>AT14</f>
        <v>当山</v>
      </c>
      <c r="AO14" s="39"/>
      <c r="AP14" s="39"/>
      <c r="AQ14" s="39"/>
      <c r="AS14" s="35" t="s">
        <v>142</v>
      </c>
      <c r="AT14" s="29" t="s">
        <v>34</v>
      </c>
      <c r="AU14" s="29"/>
      <c r="AV14" s="29"/>
      <c r="AW14" s="29"/>
      <c r="AX14" s="29"/>
      <c r="AY14" s="56"/>
      <c r="AZ14" s="56"/>
      <c r="BA14" s="56"/>
      <c r="BB14" s="56"/>
      <c r="BC14" s="56"/>
      <c r="BD14" s="35" t="str">
        <f>IF(BD16="-","-",IF(BD16&gt;BG16,"○","×"))</f>
        <v>-</v>
      </c>
      <c r="BE14" s="31"/>
      <c r="BF14" s="31"/>
      <c r="BG14" s="31"/>
      <c r="BH14" s="32"/>
      <c r="BI14" s="35" t="str">
        <f>IF(BI16="-","-",IF(BI16&gt;BL16,"○","×"))</f>
        <v>-</v>
      </c>
      <c r="BJ14" s="31"/>
      <c r="BK14" s="31"/>
      <c r="BL14" s="31"/>
      <c r="BM14" s="32"/>
      <c r="BN14" s="2"/>
      <c r="BO14" s="2"/>
      <c r="BP14" s="3"/>
      <c r="BQ14" s="55">
        <f>IF(AY28=0,"",AY28/BD28)</f>
      </c>
      <c r="BR14" s="55"/>
      <c r="BS14" s="55"/>
      <c r="BT14" s="55">
        <f>IF(BI28=0,"",BI28/BN28)</f>
      </c>
      <c r="BU14" s="55"/>
      <c r="BV14" s="55"/>
      <c r="BW14" s="28"/>
      <c r="BX14" s="28"/>
      <c r="BY14" s="28"/>
    </row>
    <row r="15" spans="1:77" ht="14.25" customHeight="1">
      <c r="A15">
        <f>IF(N15="",0,N15)</f>
        <v>0</v>
      </c>
      <c r="B15">
        <f>IF(T15="",0,T15)</f>
        <v>0</v>
      </c>
      <c r="C15">
        <f t="shared" si="1"/>
        <v>0</v>
      </c>
      <c r="D15">
        <f t="shared" si="0"/>
        <v>0</v>
      </c>
      <c r="F15" s="28"/>
      <c r="G15" s="28"/>
      <c r="H15" s="38"/>
      <c r="I15" s="38"/>
      <c r="J15" s="38"/>
      <c r="K15" s="38"/>
      <c r="L15" s="38"/>
      <c r="M15" s="38"/>
      <c r="N15" s="8">
        <f>IF(SUM(C14:D16)&gt;0,SUM(C14:C16),"")</f>
      </c>
      <c r="O15" s="48"/>
      <c r="Q15" t="s">
        <v>16</v>
      </c>
      <c r="S15" s="48"/>
      <c r="T15" s="8">
        <f>IF(SUM(C14:D16)&gt;0,SUM(D14:D16),"")</f>
      </c>
      <c r="U15" s="38"/>
      <c r="V15" s="38"/>
      <c r="W15" s="38"/>
      <c r="X15" s="38"/>
      <c r="Y15" s="38"/>
      <c r="Z15" s="3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39"/>
      <c r="AO15" s="39"/>
      <c r="AP15" s="39"/>
      <c r="AQ15" s="39"/>
      <c r="AS15" s="53"/>
      <c r="AT15" s="29"/>
      <c r="AU15" s="29"/>
      <c r="AV15" s="29"/>
      <c r="AW15" s="29"/>
      <c r="AX15" s="29"/>
      <c r="AY15" s="56"/>
      <c r="AZ15" s="56"/>
      <c r="BA15" s="56"/>
      <c r="BB15" s="56"/>
      <c r="BC15" s="56"/>
      <c r="BD15" s="36"/>
      <c r="BE15" s="33"/>
      <c r="BF15" s="33"/>
      <c r="BG15" s="33"/>
      <c r="BH15" s="34"/>
      <c r="BI15" s="36"/>
      <c r="BJ15" s="33"/>
      <c r="BK15" s="33"/>
      <c r="BL15" s="33"/>
      <c r="BM15" s="34"/>
      <c r="BN15" s="37">
        <f>COUNTIF(AY14:BM15,"○")</f>
        <v>0</v>
      </c>
      <c r="BO15" s="37" t="s">
        <v>16</v>
      </c>
      <c r="BP15" s="37">
        <f>COUNTIF(AY14:BM15,"×")</f>
        <v>0</v>
      </c>
      <c r="BQ15" s="55"/>
      <c r="BR15" s="55"/>
      <c r="BS15" s="55"/>
      <c r="BT15" s="55"/>
      <c r="BU15" s="55"/>
      <c r="BV15" s="55"/>
      <c r="BW15" s="28"/>
      <c r="BX15" s="28"/>
      <c r="BY15" s="28"/>
    </row>
    <row r="16" spans="3:77" ht="14.25" customHeight="1">
      <c r="C16">
        <f t="shared" si="1"/>
        <v>0</v>
      </c>
      <c r="D16">
        <f t="shared" si="0"/>
        <v>0</v>
      </c>
      <c r="F16" s="28"/>
      <c r="G16" s="28"/>
      <c r="H16" s="38"/>
      <c r="I16" s="38"/>
      <c r="J16" s="38"/>
      <c r="K16" s="38"/>
      <c r="L16" s="38"/>
      <c r="M16" s="38"/>
      <c r="N16" s="5"/>
      <c r="O16" s="49"/>
      <c r="P16" s="6"/>
      <c r="Q16" s="6" t="s">
        <v>16</v>
      </c>
      <c r="R16" s="6"/>
      <c r="S16" s="49"/>
      <c r="T16" s="7"/>
      <c r="U16" s="38"/>
      <c r="V16" s="38"/>
      <c r="W16" s="38"/>
      <c r="X16" s="38"/>
      <c r="Y16" s="38"/>
      <c r="Z16" s="3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9"/>
      <c r="AO16" s="39"/>
      <c r="AP16" s="39"/>
      <c r="AQ16" s="39"/>
      <c r="AS16" s="53"/>
      <c r="AT16" s="29"/>
      <c r="AU16" s="29"/>
      <c r="AV16" s="29"/>
      <c r="AW16" s="29"/>
      <c r="AX16" s="29"/>
      <c r="AY16" s="56"/>
      <c r="AZ16" s="56"/>
      <c r="BA16" s="56"/>
      <c r="BB16" s="56"/>
      <c r="BC16" s="56"/>
      <c r="BD16" s="35" t="str">
        <f>IF(N12="","-",N12)</f>
        <v>-</v>
      </c>
      <c r="BE16" s="31"/>
      <c r="BF16" s="31" t="s">
        <v>143</v>
      </c>
      <c r="BG16" s="31" t="str">
        <f>IF(T12="","-",T12)</f>
        <v>-</v>
      </c>
      <c r="BH16" s="31"/>
      <c r="BI16" s="35" t="str">
        <f>IF(N18="","-",N18)</f>
        <v>-</v>
      </c>
      <c r="BJ16" s="31"/>
      <c r="BK16" s="31" t="s">
        <v>143</v>
      </c>
      <c r="BL16" s="31" t="str">
        <f>IF(T18="","-",T18)</f>
        <v>-</v>
      </c>
      <c r="BM16" s="32"/>
      <c r="BN16" s="37"/>
      <c r="BO16" s="37"/>
      <c r="BP16" s="37"/>
      <c r="BQ16" s="55"/>
      <c r="BR16" s="55"/>
      <c r="BS16" s="55"/>
      <c r="BT16" s="55"/>
      <c r="BU16" s="55"/>
      <c r="BV16" s="55"/>
      <c r="BW16" s="28"/>
      <c r="BX16" s="28"/>
      <c r="BY16" s="28"/>
    </row>
    <row r="17" spans="3:77" ht="14.25" customHeight="1">
      <c r="C17">
        <f t="shared" si="1"/>
        <v>0</v>
      </c>
      <c r="D17">
        <f t="shared" si="0"/>
        <v>0</v>
      </c>
      <c r="F17" s="28">
        <v>3</v>
      </c>
      <c r="G17" s="28" t="s">
        <v>144</v>
      </c>
      <c r="H17" s="38" t="str">
        <f>AT14</f>
        <v>当山</v>
      </c>
      <c r="I17" s="38"/>
      <c r="J17" s="38"/>
      <c r="K17" s="38"/>
      <c r="L17" s="38"/>
      <c r="M17" s="38"/>
      <c r="N17" s="1"/>
      <c r="O17" s="47" t="s">
        <v>145</v>
      </c>
      <c r="P17" s="2"/>
      <c r="Q17" s="2" t="s">
        <v>16</v>
      </c>
      <c r="R17" s="2"/>
      <c r="S17" s="47" t="s">
        <v>146</v>
      </c>
      <c r="T17" s="3"/>
      <c r="U17" s="38" t="str">
        <f>AT22</f>
        <v>浦添</v>
      </c>
      <c r="V17" s="38"/>
      <c r="W17" s="38"/>
      <c r="X17" s="38"/>
      <c r="Y17" s="38"/>
      <c r="Z17" s="38"/>
      <c r="AA17" s="28" t="s">
        <v>147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9" t="str">
        <f>AT18</f>
        <v>嘉数</v>
      </c>
      <c r="AO17" s="39"/>
      <c r="AP17" s="39"/>
      <c r="AQ17" s="39"/>
      <c r="AS17" s="36"/>
      <c r="AT17" s="29"/>
      <c r="AU17" s="29"/>
      <c r="AV17" s="29"/>
      <c r="AW17" s="29"/>
      <c r="AX17" s="29"/>
      <c r="AY17" s="56"/>
      <c r="AZ17" s="56"/>
      <c r="BA17" s="56"/>
      <c r="BB17" s="56"/>
      <c r="BC17" s="56"/>
      <c r="BD17" s="36"/>
      <c r="BE17" s="33"/>
      <c r="BF17" s="33"/>
      <c r="BG17" s="33"/>
      <c r="BH17" s="33"/>
      <c r="BI17" s="36"/>
      <c r="BJ17" s="33"/>
      <c r="BK17" s="33"/>
      <c r="BL17" s="33"/>
      <c r="BM17" s="34"/>
      <c r="BN17" s="6"/>
      <c r="BO17" s="6"/>
      <c r="BP17" s="7"/>
      <c r="BQ17" s="55"/>
      <c r="BR17" s="55"/>
      <c r="BS17" s="55"/>
      <c r="BT17" s="55"/>
      <c r="BU17" s="55"/>
      <c r="BV17" s="55"/>
      <c r="BW17" s="28"/>
      <c r="BX17" s="28"/>
      <c r="BY17" s="28"/>
    </row>
    <row r="18" spans="1:77" ht="14.25" customHeight="1">
      <c r="A18">
        <f>IF(N18="",0,N18)</f>
        <v>0</v>
      </c>
      <c r="B18">
        <f>IF(T18="",0,T18)</f>
        <v>0</v>
      </c>
      <c r="C18">
        <f t="shared" si="1"/>
        <v>0</v>
      </c>
      <c r="D18">
        <f t="shared" si="0"/>
        <v>0</v>
      </c>
      <c r="F18" s="28"/>
      <c r="G18" s="28"/>
      <c r="H18" s="38"/>
      <c r="I18" s="38"/>
      <c r="J18" s="38"/>
      <c r="K18" s="38"/>
      <c r="L18" s="38"/>
      <c r="M18" s="38"/>
      <c r="N18" s="8">
        <f>IF(SUM(C17:D19)&gt;0,SUM(C17:C19),"")</f>
      </c>
      <c r="O18" s="48"/>
      <c r="Q18" t="s">
        <v>16</v>
      </c>
      <c r="S18" s="48"/>
      <c r="T18" s="8">
        <f>IF(SUM(C17:D19)&gt;0,SUM(D17:D19),"")</f>
      </c>
      <c r="U18" s="38"/>
      <c r="V18" s="38"/>
      <c r="W18" s="38"/>
      <c r="X18" s="38"/>
      <c r="Y18" s="38"/>
      <c r="Z18" s="3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39"/>
      <c r="AO18" s="39"/>
      <c r="AP18" s="39"/>
      <c r="AQ18" s="39"/>
      <c r="AS18" s="75" t="s">
        <v>148</v>
      </c>
      <c r="AT18" s="57" t="s">
        <v>154</v>
      </c>
      <c r="AU18" s="58"/>
      <c r="AV18" s="58"/>
      <c r="AW18" s="58"/>
      <c r="AX18" s="59"/>
      <c r="AY18" s="35" t="str">
        <f>IF(AY20="-","-",IF(AY20&gt;BB20,"○","×"))</f>
        <v>-</v>
      </c>
      <c r="AZ18" s="31"/>
      <c r="BA18" s="31"/>
      <c r="BB18" s="31"/>
      <c r="BC18" s="32"/>
      <c r="BD18" s="78"/>
      <c r="BE18" s="79"/>
      <c r="BF18" s="79"/>
      <c r="BG18" s="79"/>
      <c r="BH18" s="80"/>
      <c r="BI18" s="35" t="str">
        <f>IF(BI20="-","-",IF(BI20&gt;BL20,"○","×"))</f>
        <v>-</v>
      </c>
      <c r="BJ18" s="31"/>
      <c r="BK18" s="31"/>
      <c r="BL18" s="31"/>
      <c r="BM18" s="32"/>
      <c r="BQ18" s="66">
        <f>IF(AY29=0,"",AY29/BD29)</f>
      </c>
      <c r="BR18" s="67"/>
      <c r="BS18" s="68"/>
      <c r="BT18" s="66">
        <f>IF(BI29=0,"",BI29/BN29)</f>
      </c>
      <c r="BU18" s="67"/>
      <c r="BV18" s="68"/>
      <c r="BW18" s="35"/>
      <c r="BX18" s="31"/>
      <c r="BY18" s="32"/>
    </row>
    <row r="19" spans="3:77" ht="14.25" customHeight="1">
      <c r="C19">
        <f t="shared" si="1"/>
        <v>0</v>
      </c>
      <c r="D19">
        <f t="shared" si="0"/>
        <v>0</v>
      </c>
      <c r="F19" s="28"/>
      <c r="G19" s="28"/>
      <c r="H19" s="38"/>
      <c r="I19" s="38"/>
      <c r="J19" s="38"/>
      <c r="K19" s="38"/>
      <c r="L19" s="38"/>
      <c r="M19" s="38"/>
      <c r="N19" s="5"/>
      <c r="O19" s="49"/>
      <c r="P19" s="6"/>
      <c r="Q19" s="6" t="s">
        <v>16</v>
      </c>
      <c r="R19" s="6"/>
      <c r="S19" s="49"/>
      <c r="T19" s="7"/>
      <c r="U19" s="38"/>
      <c r="V19" s="38"/>
      <c r="W19" s="38"/>
      <c r="X19" s="38"/>
      <c r="Y19" s="38"/>
      <c r="Z19" s="3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39"/>
      <c r="AO19" s="39"/>
      <c r="AP19" s="39"/>
      <c r="AQ19" s="39"/>
      <c r="AS19" s="76"/>
      <c r="AT19" s="60"/>
      <c r="AU19" s="61"/>
      <c r="AV19" s="61"/>
      <c r="AW19" s="61"/>
      <c r="AX19" s="62"/>
      <c r="AY19" s="36"/>
      <c r="AZ19" s="33"/>
      <c r="BA19" s="33"/>
      <c r="BB19" s="33"/>
      <c r="BC19" s="34"/>
      <c r="BD19" s="81"/>
      <c r="BE19" s="82"/>
      <c r="BF19" s="82"/>
      <c r="BG19" s="82"/>
      <c r="BH19" s="83"/>
      <c r="BI19" s="36"/>
      <c r="BJ19" s="33"/>
      <c r="BK19" s="33"/>
      <c r="BL19" s="33"/>
      <c r="BM19" s="34"/>
      <c r="BN19" s="53">
        <f>COUNTIF(AY18:BM19,"○")</f>
        <v>0</v>
      </c>
      <c r="BO19" s="37" t="s">
        <v>16</v>
      </c>
      <c r="BP19" s="54">
        <f>COUNTIF(AY18:BM19,"×")</f>
        <v>0</v>
      </c>
      <c r="BQ19" s="69"/>
      <c r="BR19" s="70"/>
      <c r="BS19" s="71"/>
      <c r="BT19" s="69"/>
      <c r="BU19" s="70"/>
      <c r="BV19" s="71"/>
      <c r="BW19" s="53"/>
      <c r="BX19" s="37"/>
      <c r="BY19" s="54"/>
    </row>
    <row r="20" spans="45:77" ht="14.25" customHeight="1">
      <c r="AS20" s="76"/>
      <c r="AT20" s="60"/>
      <c r="AU20" s="61"/>
      <c r="AV20" s="61"/>
      <c r="AW20" s="61"/>
      <c r="AX20" s="62"/>
      <c r="AY20" s="35" t="str">
        <f>BG16</f>
        <v>-</v>
      </c>
      <c r="AZ20" s="31"/>
      <c r="BA20" s="31" t="s">
        <v>150</v>
      </c>
      <c r="BB20" s="31" t="str">
        <f>BD16</f>
        <v>-</v>
      </c>
      <c r="BC20" s="32"/>
      <c r="BD20" s="81"/>
      <c r="BE20" s="82"/>
      <c r="BF20" s="82"/>
      <c r="BG20" s="82"/>
      <c r="BH20" s="83"/>
      <c r="BI20" s="35" t="str">
        <f>IF(T15="","-",T15)</f>
        <v>-</v>
      </c>
      <c r="BJ20" s="31"/>
      <c r="BK20" s="31" t="s">
        <v>150</v>
      </c>
      <c r="BL20" s="31" t="str">
        <f>IF(N15="","-",N15)</f>
        <v>-</v>
      </c>
      <c r="BM20" s="32"/>
      <c r="BN20" s="37"/>
      <c r="BO20" s="37"/>
      <c r="BP20" s="54"/>
      <c r="BQ20" s="69"/>
      <c r="BR20" s="70"/>
      <c r="BS20" s="71"/>
      <c r="BT20" s="69"/>
      <c r="BU20" s="70"/>
      <c r="BV20" s="71"/>
      <c r="BW20" s="53"/>
      <c r="BX20" s="37"/>
      <c r="BY20" s="54"/>
    </row>
    <row r="21" spans="45:77" ht="14.25" customHeight="1">
      <c r="AS21" s="77"/>
      <c r="AT21" s="63"/>
      <c r="AU21" s="64"/>
      <c r="AV21" s="64"/>
      <c r="AW21" s="64"/>
      <c r="AX21" s="65"/>
      <c r="AY21" s="36"/>
      <c r="AZ21" s="33"/>
      <c r="BA21" s="33"/>
      <c r="BB21" s="33"/>
      <c r="BC21" s="34"/>
      <c r="BD21" s="84"/>
      <c r="BE21" s="85"/>
      <c r="BF21" s="85"/>
      <c r="BG21" s="85"/>
      <c r="BH21" s="86"/>
      <c r="BI21" s="36"/>
      <c r="BJ21" s="33"/>
      <c r="BK21" s="33"/>
      <c r="BL21" s="33"/>
      <c r="BM21" s="34"/>
      <c r="BQ21" s="72"/>
      <c r="BR21" s="73"/>
      <c r="BS21" s="74"/>
      <c r="BT21" s="72"/>
      <c r="BU21" s="73"/>
      <c r="BV21" s="74"/>
      <c r="BW21" s="36"/>
      <c r="BX21" s="33"/>
      <c r="BY21" s="34"/>
    </row>
    <row r="22" spans="45:77" ht="14.25" customHeight="1">
      <c r="AS22" s="35" t="s">
        <v>149</v>
      </c>
      <c r="AT22" s="29" t="s">
        <v>85</v>
      </c>
      <c r="AU22" s="29"/>
      <c r="AV22" s="29"/>
      <c r="AW22" s="29"/>
      <c r="AX22" s="30"/>
      <c r="AY22" s="35" t="str">
        <f>IF(AY24="-","-",IF(AY24&gt;BB24,"○","×"))</f>
        <v>-</v>
      </c>
      <c r="AZ22" s="31"/>
      <c r="BA22" s="31"/>
      <c r="BB22" s="31"/>
      <c r="BC22" s="32"/>
      <c r="BD22" s="35" t="str">
        <f>IF(BD24="-","-",IF(BD24&gt;BG24,"○","×"))</f>
        <v>-</v>
      </c>
      <c r="BE22" s="31"/>
      <c r="BF22" s="31"/>
      <c r="BG22" s="31"/>
      <c r="BH22" s="32"/>
      <c r="BI22" s="87"/>
      <c r="BJ22" s="56"/>
      <c r="BK22" s="56"/>
      <c r="BL22" s="56"/>
      <c r="BM22" s="88"/>
      <c r="BN22" s="1"/>
      <c r="BO22" s="2"/>
      <c r="BP22" s="3"/>
      <c r="BQ22" s="55">
        <f>IF(AY30=0,"",AY30/BD30)</f>
      </c>
      <c r="BR22" s="55"/>
      <c r="BS22" s="55"/>
      <c r="BT22" s="55">
        <f>IF(BI30=0,"",BI30/BN30)</f>
      </c>
      <c r="BU22" s="55"/>
      <c r="BV22" s="55"/>
      <c r="BW22" s="28"/>
      <c r="BX22" s="28"/>
      <c r="BY22" s="28"/>
    </row>
    <row r="23" spans="45:77" ht="14.25" customHeight="1">
      <c r="AS23" s="53"/>
      <c r="AT23" s="29"/>
      <c r="AU23" s="29"/>
      <c r="AV23" s="29"/>
      <c r="AW23" s="29"/>
      <c r="AX23" s="30"/>
      <c r="AY23" s="36"/>
      <c r="AZ23" s="33"/>
      <c r="BA23" s="33"/>
      <c r="BB23" s="33"/>
      <c r="BC23" s="34"/>
      <c r="BD23" s="36"/>
      <c r="BE23" s="33"/>
      <c r="BF23" s="33"/>
      <c r="BG23" s="33"/>
      <c r="BH23" s="34"/>
      <c r="BI23" s="87"/>
      <c r="BJ23" s="56"/>
      <c r="BK23" s="56"/>
      <c r="BL23" s="56"/>
      <c r="BM23" s="88"/>
      <c r="BN23" s="53">
        <f>COUNTIF(AY22:BM23,"○")</f>
        <v>0</v>
      </c>
      <c r="BO23" s="37" t="s">
        <v>16</v>
      </c>
      <c r="BP23" s="37">
        <f>COUNTIF(AY22:BM23,"×")</f>
        <v>0</v>
      </c>
      <c r="BQ23" s="55"/>
      <c r="BR23" s="55"/>
      <c r="BS23" s="55"/>
      <c r="BT23" s="55"/>
      <c r="BU23" s="55"/>
      <c r="BV23" s="55"/>
      <c r="BW23" s="28"/>
      <c r="BX23" s="28"/>
      <c r="BY23" s="28"/>
    </row>
    <row r="24" spans="45:77" ht="14.25" customHeight="1">
      <c r="AS24" s="53"/>
      <c r="AT24" s="29"/>
      <c r="AU24" s="29"/>
      <c r="AV24" s="29"/>
      <c r="AW24" s="29"/>
      <c r="AX24" s="29"/>
      <c r="AY24" s="35" t="str">
        <f>BL16</f>
        <v>-</v>
      </c>
      <c r="AZ24" s="31"/>
      <c r="BA24" s="31" t="s">
        <v>150</v>
      </c>
      <c r="BB24" s="31" t="str">
        <f>BI16</f>
        <v>-</v>
      </c>
      <c r="BC24" s="32"/>
      <c r="BD24" s="35" t="str">
        <f>BL20</f>
        <v>-</v>
      </c>
      <c r="BE24" s="31"/>
      <c r="BF24" s="31" t="s">
        <v>150</v>
      </c>
      <c r="BG24" s="31" t="str">
        <f>BI20</f>
        <v>-</v>
      </c>
      <c r="BH24" s="32"/>
      <c r="BI24" s="56"/>
      <c r="BJ24" s="56"/>
      <c r="BK24" s="56"/>
      <c r="BL24" s="56"/>
      <c r="BM24" s="88"/>
      <c r="BN24" s="53"/>
      <c r="BO24" s="37"/>
      <c r="BP24" s="37"/>
      <c r="BQ24" s="55"/>
      <c r="BR24" s="55"/>
      <c r="BS24" s="55"/>
      <c r="BT24" s="55"/>
      <c r="BU24" s="55"/>
      <c r="BV24" s="55"/>
      <c r="BW24" s="28"/>
      <c r="BX24" s="28"/>
      <c r="BY24" s="28"/>
    </row>
    <row r="25" spans="45:77" ht="14.25" customHeight="1">
      <c r="AS25" s="36"/>
      <c r="AT25" s="29"/>
      <c r="AU25" s="29"/>
      <c r="AV25" s="29"/>
      <c r="AW25" s="29"/>
      <c r="AX25" s="29"/>
      <c r="AY25" s="36"/>
      <c r="AZ25" s="33"/>
      <c r="BA25" s="33"/>
      <c r="BB25" s="33"/>
      <c r="BC25" s="34"/>
      <c r="BD25" s="36"/>
      <c r="BE25" s="33"/>
      <c r="BF25" s="33"/>
      <c r="BG25" s="33"/>
      <c r="BH25" s="34"/>
      <c r="BI25" s="56"/>
      <c r="BJ25" s="56"/>
      <c r="BK25" s="56"/>
      <c r="BL25" s="56"/>
      <c r="BM25" s="56"/>
      <c r="BN25" s="6"/>
      <c r="BO25" s="6"/>
      <c r="BP25" s="7"/>
      <c r="BQ25" s="55"/>
      <c r="BR25" s="55"/>
      <c r="BS25" s="55"/>
      <c r="BT25" s="55"/>
      <c r="BU25" s="55"/>
      <c r="BV25" s="55"/>
      <c r="BW25" s="28"/>
      <c r="BX25" s="28"/>
      <c r="BY25" s="28"/>
    </row>
    <row r="26" ht="14.25" customHeight="1"/>
    <row r="27" spans="45:70" ht="14.25" customHeight="1">
      <c r="AS27" s="15"/>
      <c r="AT27" s="28" t="s">
        <v>24</v>
      </c>
      <c r="AU27" s="28"/>
      <c r="AV27" s="28"/>
      <c r="AW27" s="28"/>
      <c r="AX27" s="28"/>
      <c r="AY27" s="28" t="s">
        <v>20</v>
      </c>
      <c r="AZ27" s="28"/>
      <c r="BA27" s="28"/>
      <c r="BB27" s="28"/>
      <c r="BC27" s="28"/>
      <c r="BD27" s="28" t="s">
        <v>21</v>
      </c>
      <c r="BE27" s="28"/>
      <c r="BF27" s="28"/>
      <c r="BG27" s="28"/>
      <c r="BH27" s="28"/>
      <c r="BI27" s="28" t="s">
        <v>22</v>
      </c>
      <c r="BJ27" s="28"/>
      <c r="BK27" s="28"/>
      <c r="BL27" s="28"/>
      <c r="BM27" s="28"/>
      <c r="BN27" s="28" t="s">
        <v>23</v>
      </c>
      <c r="BO27" s="28"/>
      <c r="BP27" s="28"/>
      <c r="BQ27" s="28"/>
      <c r="BR27" s="28"/>
    </row>
    <row r="28" spans="45:70" ht="14.25" customHeight="1">
      <c r="AS28" s="15" t="s">
        <v>151</v>
      </c>
      <c r="AT28" s="28" t="str">
        <f>AT14</f>
        <v>当山</v>
      </c>
      <c r="AU28" s="28"/>
      <c r="AV28" s="28"/>
      <c r="AW28" s="28"/>
      <c r="AX28" s="28"/>
      <c r="AY28" s="28">
        <f>A12+A18</f>
        <v>0</v>
      </c>
      <c r="AZ28" s="28"/>
      <c r="BA28" s="28"/>
      <c r="BB28" s="28"/>
      <c r="BC28" s="28"/>
      <c r="BD28" s="28">
        <f>B12+B18</f>
        <v>0</v>
      </c>
      <c r="BE28" s="28"/>
      <c r="BF28" s="28"/>
      <c r="BG28" s="28"/>
      <c r="BH28" s="28"/>
      <c r="BI28" s="28">
        <f>P11+P12+P13+P17+P18+P19</f>
        <v>0</v>
      </c>
      <c r="BJ28" s="28"/>
      <c r="BK28" s="28"/>
      <c r="BL28" s="28"/>
      <c r="BM28" s="28"/>
      <c r="BN28" s="28">
        <f>R11+R12+R13+R17+R18+R19</f>
        <v>0</v>
      </c>
      <c r="BO28" s="28"/>
      <c r="BP28" s="28"/>
      <c r="BQ28" s="28"/>
      <c r="BR28" s="28"/>
    </row>
    <row r="29" spans="45:70" ht="14.25" customHeight="1">
      <c r="AS29" s="15" t="s">
        <v>152</v>
      </c>
      <c r="AT29" s="28" t="str">
        <f>AT18</f>
        <v>嘉数</v>
      </c>
      <c r="AU29" s="28"/>
      <c r="AV29" s="28"/>
      <c r="AW29" s="28"/>
      <c r="AX29" s="28"/>
      <c r="AY29" s="28">
        <f>B12+B15</f>
        <v>0</v>
      </c>
      <c r="AZ29" s="28"/>
      <c r="BA29" s="28"/>
      <c r="BB29" s="28"/>
      <c r="BC29" s="28"/>
      <c r="BD29" s="28">
        <f>A12+A15</f>
        <v>0</v>
      </c>
      <c r="BE29" s="28"/>
      <c r="BF29" s="28"/>
      <c r="BG29" s="28"/>
      <c r="BH29" s="28"/>
      <c r="BI29" s="28">
        <f>R11+R12+R13+P14+P15+P16</f>
        <v>0</v>
      </c>
      <c r="BJ29" s="28"/>
      <c r="BK29" s="28"/>
      <c r="BL29" s="28"/>
      <c r="BM29" s="28"/>
      <c r="BN29" s="28">
        <f>P11+P12+P13+P14+P15+P16</f>
        <v>0</v>
      </c>
      <c r="BO29" s="28"/>
      <c r="BP29" s="28"/>
      <c r="BQ29" s="28"/>
      <c r="BR29" s="28"/>
    </row>
    <row r="30" spans="45:70" ht="14.25" customHeight="1">
      <c r="AS30" s="15" t="s">
        <v>153</v>
      </c>
      <c r="AT30" s="28" t="str">
        <f>AT22</f>
        <v>浦添</v>
      </c>
      <c r="AU30" s="28"/>
      <c r="AV30" s="28"/>
      <c r="AW30" s="28"/>
      <c r="AX30" s="28"/>
      <c r="AY30" s="28">
        <f>A15+B18</f>
        <v>0</v>
      </c>
      <c r="AZ30" s="28"/>
      <c r="BA30" s="28"/>
      <c r="BB30" s="28"/>
      <c r="BC30" s="28"/>
      <c r="BD30" s="28">
        <f>B15+A18</f>
        <v>0</v>
      </c>
      <c r="BE30" s="28"/>
      <c r="BF30" s="28"/>
      <c r="BG30" s="28"/>
      <c r="BH30" s="28"/>
      <c r="BI30" s="28">
        <f>P14+P15+P16+R17+R18+R19</f>
        <v>0</v>
      </c>
      <c r="BJ30" s="28"/>
      <c r="BK30" s="28"/>
      <c r="BL30" s="28"/>
      <c r="BM30" s="28"/>
      <c r="BN30" s="28">
        <f>R14+R15+R16+P17+P18+P19</f>
        <v>0</v>
      </c>
      <c r="BO30" s="28"/>
      <c r="BP30" s="28"/>
      <c r="BQ30" s="28"/>
      <c r="BR30" s="28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</sheetData>
  <sheetProtection/>
  <mergeCells count="129">
    <mergeCell ref="AB17:AG19"/>
    <mergeCell ref="BI22:BM25"/>
    <mergeCell ref="BB24:BC25"/>
    <mergeCell ref="F17:F19"/>
    <mergeCell ref="G17:G19"/>
    <mergeCell ref="H17:M19"/>
    <mergeCell ref="O17:O19"/>
    <mergeCell ref="AS22:AS25"/>
    <mergeCell ref="AH17:AM19"/>
    <mergeCell ref="AN17:AQ19"/>
    <mergeCell ref="S17:S19"/>
    <mergeCell ref="BL16:BM17"/>
    <mergeCell ref="BD16:BE17"/>
    <mergeCell ref="BK16:BK17"/>
    <mergeCell ref="BF16:BF17"/>
    <mergeCell ref="BW22:BY25"/>
    <mergeCell ref="BG24:BH25"/>
    <mergeCell ref="BT22:BV25"/>
    <mergeCell ref="BQ22:BS25"/>
    <mergeCell ref="BN23:BN24"/>
    <mergeCell ref="BO23:BO24"/>
    <mergeCell ref="AS18:AS21"/>
    <mergeCell ref="AS14:AS17"/>
    <mergeCell ref="BQ18:BS21"/>
    <mergeCell ref="BD18:BH21"/>
    <mergeCell ref="BN19:BN20"/>
    <mergeCell ref="BO19:BO20"/>
    <mergeCell ref="BP19:BP20"/>
    <mergeCell ref="BK20:BK21"/>
    <mergeCell ref="BI16:BJ17"/>
    <mergeCell ref="BI18:BM19"/>
    <mergeCell ref="BT18:BV21"/>
    <mergeCell ref="U14:Z16"/>
    <mergeCell ref="AA14:AA16"/>
    <mergeCell ref="AB14:AG16"/>
    <mergeCell ref="BD14:BH15"/>
    <mergeCell ref="BW14:BY17"/>
    <mergeCell ref="BN15:BN16"/>
    <mergeCell ref="BO15:BO16"/>
    <mergeCell ref="BP15:BP16"/>
    <mergeCell ref="BQ14:BS17"/>
    <mergeCell ref="BT14:BV17"/>
    <mergeCell ref="BW18:BY21"/>
    <mergeCell ref="AH14:AM16"/>
    <mergeCell ref="O14:O16"/>
    <mergeCell ref="S14:S16"/>
    <mergeCell ref="AY14:BC17"/>
    <mergeCell ref="BG16:BH17"/>
    <mergeCell ref="BI14:BM15"/>
    <mergeCell ref="AT14:AX17"/>
    <mergeCell ref="AT18:AX21"/>
    <mergeCell ref="F11:F13"/>
    <mergeCell ref="G11:G13"/>
    <mergeCell ref="H11:M13"/>
    <mergeCell ref="O11:O13"/>
    <mergeCell ref="BQ10:BS13"/>
    <mergeCell ref="BI12:BJ12"/>
    <mergeCell ref="BN10:BP13"/>
    <mergeCell ref="BD11:BH11"/>
    <mergeCell ref="AS10:AX13"/>
    <mergeCell ref="BD13:BH13"/>
    <mergeCell ref="F14:F16"/>
    <mergeCell ref="G14:G16"/>
    <mergeCell ref="H14:M16"/>
    <mergeCell ref="BT10:BV13"/>
    <mergeCell ref="S11:S13"/>
    <mergeCell ref="BI13:BM13"/>
    <mergeCell ref="AY13:BC13"/>
    <mergeCell ref="BI11:BM11"/>
    <mergeCell ref="BD12:BE12"/>
    <mergeCell ref="AH11:AM13"/>
    <mergeCell ref="BW10:BY13"/>
    <mergeCell ref="AN11:AQ13"/>
    <mergeCell ref="AY11:BC11"/>
    <mergeCell ref="AY12:AZ12"/>
    <mergeCell ref="BB12:BC12"/>
    <mergeCell ref="BI10:BM10"/>
    <mergeCell ref="AY10:BC10"/>
    <mergeCell ref="BD10:BH10"/>
    <mergeCell ref="BL12:BM12"/>
    <mergeCell ref="BG12:BH12"/>
    <mergeCell ref="F7:H7"/>
    <mergeCell ref="I7:AN7"/>
    <mergeCell ref="H10:M10"/>
    <mergeCell ref="N10:T10"/>
    <mergeCell ref="U10:Z10"/>
    <mergeCell ref="AH10:AM10"/>
    <mergeCell ref="AB10:AG10"/>
    <mergeCell ref="AN10:AQ10"/>
    <mergeCell ref="U11:Z13"/>
    <mergeCell ref="AA11:AA13"/>
    <mergeCell ref="AB11:AG13"/>
    <mergeCell ref="BD22:BH23"/>
    <mergeCell ref="AN14:AQ16"/>
    <mergeCell ref="AY20:AZ21"/>
    <mergeCell ref="BA20:BA21"/>
    <mergeCell ref="AY18:BC19"/>
    <mergeCell ref="U17:Z19"/>
    <mergeCell ref="AA17:AA19"/>
    <mergeCell ref="BN28:BR28"/>
    <mergeCell ref="AT28:AX28"/>
    <mergeCell ref="BD28:BH28"/>
    <mergeCell ref="AY27:BC27"/>
    <mergeCell ref="BD27:BH27"/>
    <mergeCell ref="AY28:BC28"/>
    <mergeCell ref="BI27:BM27"/>
    <mergeCell ref="BI28:BM28"/>
    <mergeCell ref="BN27:BR27"/>
    <mergeCell ref="AT27:AX27"/>
    <mergeCell ref="AT22:AX25"/>
    <mergeCell ref="BL20:BM21"/>
    <mergeCell ref="BI20:BJ21"/>
    <mergeCell ref="BD24:BE25"/>
    <mergeCell ref="BP23:BP24"/>
    <mergeCell ref="BF24:BF25"/>
    <mergeCell ref="AY24:AZ25"/>
    <mergeCell ref="BB20:BC21"/>
    <mergeCell ref="AY22:BC23"/>
    <mergeCell ref="BA24:BA25"/>
    <mergeCell ref="AT29:AX29"/>
    <mergeCell ref="BN29:BR29"/>
    <mergeCell ref="AY30:BC30"/>
    <mergeCell ref="BI30:BM30"/>
    <mergeCell ref="BN30:BR30"/>
    <mergeCell ref="AT30:AX30"/>
    <mergeCell ref="BD30:BH30"/>
    <mergeCell ref="BI29:BM29"/>
    <mergeCell ref="AY29:BC29"/>
    <mergeCell ref="BD29:BH29"/>
  </mergeCells>
  <printOptions/>
  <pageMargins left="0.2" right="0.2" top="0.2" bottom="0.25" header="0.512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35"/>
  <sheetViews>
    <sheetView zoomScalePageLayoutView="0" workbookViewId="0" topLeftCell="F1">
      <selection activeCell="AB56" sqref="AB56:AG58"/>
    </sheetView>
  </sheetViews>
  <sheetFormatPr defaultColWidth="9.00390625" defaultRowHeight="13.5"/>
  <cols>
    <col min="1" max="2" width="4.00390625" style="0" hidden="1" customWidth="1"/>
    <col min="3" max="3" width="2.875" style="0" hidden="1" customWidth="1"/>
    <col min="4" max="4" width="3.375" style="0" hidden="1" customWidth="1"/>
    <col min="5" max="5" width="2.25390625" style="0" hidden="1" customWidth="1"/>
    <col min="6" max="6" width="4.00390625" style="0" bestFit="1" customWidth="1"/>
    <col min="7" max="7" width="2.25390625" style="0" customWidth="1"/>
    <col min="8" max="13" width="1.4921875" style="0" customWidth="1"/>
    <col min="14" max="14" width="2.00390625" style="0" customWidth="1"/>
    <col min="15" max="15" width="2.25390625" style="0" customWidth="1"/>
    <col min="16" max="16" width="4.00390625" style="0" bestFit="1" customWidth="1"/>
    <col min="17" max="17" width="2.25390625" style="0" customWidth="1"/>
    <col min="18" max="18" width="4.00390625" style="0" bestFit="1" customWidth="1"/>
    <col min="19" max="19" width="2.25390625" style="0" customWidth="1"/>
    <col min="20" max="20" width="2.00390625" style="0" customWidth="1"/>
    <col min="21" max="26" width="1.4921875" style="0" customWidth="1"/>
    <col min="27" max="27" width="2.25390625" style="0" customWidth="1"/>
    <col min="28" max="39" width="1.37890625" style="0" customWidth="1"/>
    <col min="40" max="43" width="1.4921875" style="0" customWidth="1"/>
    <col min="44" max="44" width="1.25" style="0" customWidth="1"/>
    <col min="45" max="45" width="2.25390625" style="0" customWidth="1"/>
    <col min="46" max="50" width="1.75390625" style="0" customWidth="1"/>
    <col min="51" max="70" width="1.625" style="0" customWidth="1"/>
    <col min="71" max="71" width="2.25390625" style="0" customWidth="1"/>
    <col min="72" max="72" width="1.625" style="0" customWidth="1"/>
    <col min="73" max="73" width="2.25390625" style="0" customWidth="1"/>
    <col min="74" max="76" width="1.875" style="0" customWidth="1"/>
    <col min="77" max="79" width="2.50390625" style="0" customWidth="1"/>
    <col min="80" max="82" width="1.75390625" style="0" customWidth="1"/>
    <col min="83" max="89" width="2.25390625" style="0" customWidth="1"/>
  </cols>
  <sheetData>
    <row r="1" spans="5:82" ht="18.75">
      <c r="E1" s="13"/>
      <c r="F1" s="16" t="s">
        <v>84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83:90" ht="12.75">
      <c r="CE2" s="18"/>
      <c r="CF2" s="18"/>
      <c r="CG2" s="18"/>
      <c r="CH2" s="18"/>
      <c r="CI2" s="18"/>
      <c r="CJ2" s="18"/>
      <c r="CK2" s="18"/>
      <c r="CL2" s="18"/>
    </row>
    <row r="3" spans="5:90" ht="16.5">
      <c r="E3" s="14"/>
      <c r="F3" s="25" t="s">
        <v>19</v>
      </c>
      <c r="G3" s="26"/>
      <c r="H3" s="26"/>
      <c r="I3" s="25" t="s">
        <v>27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19" t="s">
        <v>29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"/>
      <c r="CD3" s="3"/>
      <c r="CE3" s="18"/>
      <c r="CF3" s="18"/>
      <c r="CG3" s="18"/>
      <c r="CH3" s="18"/>
      <c r="CI3" s="18"/>
      <c r="CJ3" s="18"/>
      <c r="CK3" s="18"/>
      <c r="CL3" s="18"/>
    </row>
    <row r="4" spans="5:90" ht="11.25" customHeight="1">
      <c r="E4" s="1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1" t="s">
        <v>30</v>
      </c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D4" s="4"/>
      <c r="CE4" s="18"/>
      <c r="CF4" s="18"/>
      <c r="CG4" s="18"/>
      <c r="CH4" s="18"/>
      <c r="CI4" s="18"/>
      <c r="CJ4" s="18"/>
      <c r="CK4" s="18"/>
      <c r="CL4" s="18"/>
    </row>
    <row r="5" spans="5:90" ht="16.5">
      <c r="E5" s="10"/>
      <c r="F5" s="27"/>
      <c r="G5" s="26"/>
      <c r="H5" s="26"/>
      <c r="I5" s="25" t="s">
        <v>26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1" t="s">
        <v>31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D5" s="4"/>
      <c r="CE5" s="18"/>
      <c r="CF5" s="18"/>
      <c r="CG5" s="18"/>
      <c r="CH5" s="18"/>
      <c r="CI5" s="18"/>
      <c r="CJ5" s="18"/>
      <c r="CK5" s="18"/>
      <c r="CL5" s="18"/>
    </row>
    <row r="6" spans="5:90" ht="11.2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23" t="s">
        <v>32</v>
      </c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6"/>
      <c r="CD6" s="7"/>
      <c r="CE6" s="18"/>
      <c r="CF6" s="18"/>
      <c r="CG6" s="18"/>
      <c r="CH6" s="18"/>
      <c r="CI6" s="18"/>
      <c r="CJ6" s="18"/>
      <c r="CK6" s="18"/>
      <c r="CL6" s="18"/>
    </row>
    <row r="7" spans="6:52" ht="16.5">
      <c r="F7" s="40" t="s">
        <v>18</v>
      </c>
      <c r="G7" s="41"/>
      <c r="H7" s="41"/>
      <c r="I7" s="42" t="s">
        <v>83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5:52" ht="16.5">
      <c r="E8" s="10"/>
      <c r="AO8" s="11"/>
      <c r="AP8" s="11"/>
      <c r="AQ8" s="11"/>
      <c r="AR8" s="11"/>
      <c r="AS8" s="11"/>
      <c r="AT8" s="11"/>
      <c r="AU8" s="17" t="s">
        <v>25</v>
      </c>
      <c r="AV8" s="11"/>
      <c r="AW8" s="11"/>
      <c r="AX8" s="11"/>
      <c r="AY8" s="11"/>
      <c r="AZ8" s="11"/>
    </row>
    <row r="9" spans="5:47" ht="12.75">
      <c r="E9" s="9"/>
      <c r="F9" s="9"/>
      <c r="G9" s="9"/>
      <c r="H9" s="9"/>
      <c r="I9" s="9"/>
      <c r="J9" s="9"/>
      <c r="K9" s="9"/>
      <c r="L9" s="9"/>
      <c r="M9" s="9"/>
      <c r="N9" s="17" t="s">
        <v>28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U9" t="s">
        <v>39</v>
      </c>
    </row>
    <row r="10" spans="6:82" ht="12.75">
      <c r="F10" s="8"/>
      <c r="G10" s="8"/>
      <c r="H10" s="28" t="s">
        <v>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9</v>
      </c>
      <c r="V10" s="28"/>
      <c r="W10" s="28"/>
      <c r="X10" s="28"/>
      <c r="Y10" s="28"/>
      <c r="Z10" s="28"/>
      <c r="AA10" s="8"/>
      <c r="AB10" s="28" t="s">
        <v>3</v>
      </c>
      <c r="AC10" s="28"/>
      <c r="AD10" s="28"/>
      <c r="AE10" s="28"/>
      <c r="AF10" s="28"/>
      <c r="AG10" s="28"/>
      <c r="AH10" s="28" t="s">
        <v>2</v>
      </c>
      <c r="AI10" s="28"/>
      <c r="AJ10" s="28"/>
      <c r="AK10" s="28"/>
      <c r="AL10" s="28"/>
      <c r="AM10" s="28"/>
      <c r="AN10" s="28" t="s">
        <v>12</v>
      </c>
      <c r="AO10" s="28"/>
      <c r="AP10" s="28"/>
      <c r="AQ10" s="28"/>
      <c r="AS10" s="28" t="s">
        <v>9</v>
      </c>
      <c r="AT10" s="28"/>
      <c r="AU10" s="28"/>
      <c r="AV10" s="28"/>
      <c r="AW10" s="28"/>
      <c r="AX10" s="28"/>
      <c r="AY10" s="28" t="s">
        <v>4</v>
      </c>
      <c r="AZ10" s="28"/>
      <c r="BA10" s="28"/>
      <c r="BB10" s="28"/>
      <c r="BC10" s="28"/>
      <c r="BD10" s="28" t="s">
        <v>5</v>
      </c>
      <c r="BE10" s="28"/>
      <c r="BF10" s="28"/>
      <c r="BG10" s="28"/>
      <c r="BH10" s="28"/>
      <c r="BI10" s="28" t="s">
        <v>8</v>
      </c>
      <c r="BJ10" s="28"/>
      <c r="BK10" s="28"/>
      <c r="BL10" s="28"/>
      <c r="BM10" s="28"/>
      <c r="BN10" s="28" t="s">
        <v>6</v>
      </c>
      <c r="BO10" s="28"/>
      <c r="BP10" s="28"/>
      <c r="BQ10" s="28"/>
      <c r="BR10" s="28"/>
      <c r="BS10" s="35" t="s">
        <v>17</v>
      </c>
      <c r="BT10" s="31"/>
      <c r="BU10" s="32"/>
      <c r="BV10" s="39" t="s">
        <v>10</v>
      </c>
      <c r="BW10" s="39"/>
      <c r="BX10" s="39"/>
      <c r="BY10" s="39" t="s">
        <v>11</v>
      </c>
      <c r="BZ10" s="39"/>
      <c r="CA10" s="39"/>
      <c r="CB10" s="28" t="s">
        <v>13</v>
      </c>
      <c r="CC10" s="28"/>
      <c r="CD10" s="28"/>
    </row>
    <row r="11" spans="3:82" ht="14.25" customHeight="1">
      <c r="C11">
        <f aca="true" t="shared" si="0" ref="C11:C28">IF(P11&gt;R11,1,0)</f>
        <v>0</v>
      </c>
      <c r="D11">
        <f aca="true" t="shared" si="1" ref="D11:D28">IF(R11&gt;P11,1,0)</f>
        <v>0</v>
      </c>
      <c r="F11" s="28">
        <v>1</v>
      </c>
      <c r="G11" s="28" t="s">
        <v>4</v>
      </c>
      <c r="H11" s="38" t="str">
        <f>AT14</f>
        <v>浦城</v>
      </c>
      <c r="I11" s="38"/>
      <c r="J11" s="38"/>
      <c r="K11" s="38"/>
      <c r="L11" s="38"/>
      <c r="M11" s="38"/>
      <c r="N11" s="1"/>
      <c r="O11" s="47" t="s">
        <v>0</v>
      </c>
      <c r="P11" s="2"/>
      <c r="Q11" s="2" t="s">
        <v>16</v>
      </c>
      <c r="R11" s="2"/>
      <c r="S11" s="47" t="s">
        <v>1</v>
      </c>
      <c r="T11" s="3"/>
      <c r="U11" s="38" t="str">
        <f>AT18</f>
        <v>前田</v>
      </c>
      <c r="V11" s="38"/>
      <c r="W11" s="38"/>
      <c r="X11" s="38"/>
      <c r="Y11" s="38"/>
      <c r="Z11" s="38"/>
      <c r="AA11" s="28" t="s">
        <v>5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39" t="str">
        <f>AT22</f>
        <v>内間</v>
      </c>
      <c r="AO11" s="39"/>
      <c r="AP11" s="39"/>
      <c r="AQ11" s="39"/>
      <c r="AS11" s="28"/>
      <c r="AT11" s="28"/>
      <c r="AU11" s="28"/>
      <c r="AV11" s="28"/>
      <c r="AW11" s="28"/>
      <c r="AX11" s="28"/>
      <c r="AY11" s="44" t="str">
        <f>AT14</f>
        <v>浦城</v>
      </c>
      <c r="AZ11" s="45"/>
      <c r="BA11" s="45"/>
      <c r="BB11" s="45"/>
      <c r="BC11" s="46"/>
      <c r="BD11" s="44" t="str">
        <f>AT18</f>
        <v>前田</v>
      </c>
      <c r="BE11" s="45"/>
      <c r="BF11" s="45"/>
      <c r="BG11" s="45"/>
      <c r="BH11" s="46"/>
      <c r="BI11" s="44" t="str">
        <f>AT22</f>
        <v>内間</v>
      </c>
      <c r="BJ11" s="45"/>
      <c r="BK11" s="45"/>
      <c r="BL11" s="45"/>
      <c r="BM11" s="46"/>
      <c r="BN11" s="44" t="str">
        <f>AT26</f>
        <v>曙</v>
      </c>
      <c r="BO11" s="45"/>
      <c r="BP11" s="45"/>
      <c r="BQ11" s="45"/>
      <c r="BR11" s="46"/>
      <c r="BS11" s="53"/>
      <c r="BT11" s="37"/>
      <c r="BU11" s="54"/>
      <c r="BV11" s="39"/>
      <c r="BW11" s="39"/>
      <c r="BX11" s="39"/>
      <c r="BY11" s="39"/>
      <c r="BZ11" s="39"/>
      <c r="CA11" s="39"/>
      <c r="CB11" s="28"/>
      <c r="CC11" s="28"/>
      <c r="CD11" s="28"/>
    </row>
    <row r="12" spans="1:82" ht="14.25" customHeight="1">
      <c r="A12">
        <f>IF(N12="",0,N12)</f>
        <v>0</v>
      </c>
      <c r="B12">
        <f>IF(T12="",0,T12)</f>
        <v>0</v>
      </c>
      <c r="C12">
        <f t="shared" si="0"/>
        <v>0</v>
      </c>
      <c r="D12">
        <f t="shared" si="1"/>
        <v>0</v>
      </c>
      <c r="F12" s="28"/>
      <c r="G12" s="28"/>
      <c r="H12" s="38"/>
      <c r="I12" s="38"/>
      <c r="J12" s="38"/>
      <c r="K12" s="38"/>
      <c r="L12" s="38"/>
      <c r="M12" s="38"/>
      <c r="N12" s="8">
        <f>IF(SUM(C11:D13)&gt;0,SUM(C11:C13),"")</f>
      </c>
      <c r="O12" s="48"/>
      <c r="Q12" t="s">
        <v>16</v>
      </c>
      <c r="S12" s="48"/>
      <c r="T12" s="8">
        <f>IF(SUM(C11:D13)&gt;0,SUM(D11:D13),"")</f>
      </c>
      <c r="U12" s="38"/>
      <c r="V12" s="38"/>
      <c r="W12" s="38"/>
      <c r="X12" s="38"/>
      <c r="Y12" s="38"/>
      <c r="Z12" s="3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39"/>
      <c r="AO12" s="39"/>
      <c r="AP12" s="39"/>
      <c r="AQ12" s="39"/>
      <c r="AS12" s="28"/>
      <c r="AT12" s="28"/>
      <c r="AU12" s="28"/>
      <c r="AV12" s="28"/>
      <c r="AW12" s="28"/>
      <c r="AX12" s="28"/>
      <c r="AY12" s="36" t="s">
        <v>14</v>
      </c>
      <c r="AZ12" s="33"/>
      <c r="BA12" s="6"/>
      <c r="BB12" s="33" t="s">
        <v>15</v>
      </c>
      <c r="BC12" s="34"/>
      <c r="BD12" s="36" t="s">
        <v>14</v>
      </c>
      <c r="BE12" s="33"/>
      <c r="BF12" s="6"/>
      <c r="BG12" s="33" t="s">
        <v>15</v>
      </c>
      <c r="BH12" s="34"/>
      <c r="BI12" s="36" t="s">
        <v>14</v>
      </c>
      <c r="BJ12" s="33"/>
      <c r="BK12" s="6"/>
      <c r="BL12" s="33" t="s">
        <v>15</v>
      </c>
      <c r="BM12" s="34"/>
      <c r="BN12" s="36" t="s">
        <v>14</v>
      </c>
      <c r="BO12" s="33"/>
      <c r="BP12" s="6"/>
      <c r="BQ12" s="33" t="s">
        <v>15</v>
      </c>
      <c r="BR12" s="34"/>
      <c r="BS12" s="53"/>
      <c r="BT12" s="37"/>
      <c r="BU12" s="54"/>
      <c r="BV12" s="39"/>
      <c r="BW12" s="39"/>
      <c r="BX12" s="39"/>
      <c r="BY12" s="39"/>
      <c r="BZ12" s="39"/>
      <c r="CA12" s="39"/>
      <c r="CB12" s="28"/>
      <c r="CC12" s="28"/>
      <c r="CD12" s="28"/>
    </row>
    <row r="13" spans="3:82" ht="14.25" customHeight="1">
      <c r="C13">
        <f t="shared" si="0"/>
        <v>0</v>
      </c>
      <c r="D13">
        <f t="shared" si="1"/>
        <v>0</v>
      </c>
      <c r="F13" s="28"/>
      <c r="G13" s="28"/>
      <c r="H13" s="38"/>
      <c r="I13" s="38"/>
      <c r="J13" s="38"/>
      <c r="K13" s="38"/>
      <c r="L13" s="38"/>
      <c r="M13" s="38"/>
      <c r="N13" s="5"/>
      <c r="O13" s="49"/>
      <c r="P13" s="6"/>
      <c r="Q13" s="6" t="s">
        <v>16</v>
      </c>
      <c r="R13" s="6"/>
      <c r="S13" s="49"/>
      <c r="T13" s="7"/>
      <c r="U13" s="38"/>
      <c r="V13" s="38"/>
      <c r="W13" s="38"/>
      <c r="X13" s="38"/>
      <c r="Y13" s="38"/>
      <c r="Z13" s="3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39"/>
      <c r="AO13" s="39"/>
      <c r="AP13" s="39"/>
      <c r="AQ13" s="39"/>
      <c r="AS13" s="28"/>
      <c r="AT13" s="28"/>
      <c r="AU13" s="28"/>
      <c r="AV13" s="28"/>
      <c r="AW13" s="28"/>
      <c r="AX13" s="28"/>
      <c r="AY13" s="50" t="s">
        <v>40</v>
      </c>
      <c r="AZ13" s="51"/>
      <c r="BA13" s="51"/>
      <c r="BB13" s="51"/>
      <c r="BC13" s="52"/>
      <c r="BD13" s="50" t="s">
        <v>40</v>
      </c>
      <c r="BE13" s="51"/>
      <c r="BF13" s="51"/>
      <c r="BG13" s="51"/>
      <c r="BH13" s="52"/>
      <c r="BI13" s="50" t="s">
        <v>40</v>
      </c>
      <c r="BJ13" s="51"/>
      <c r="BK13" s="51"/>
      <c r="BL13" s="51"/>
      <c r="BM13" s="52"/>
      <c r="BN13" s="50" t="s">
        <v>40</v>
      </c>
      <c r="BO13" s="51"/>
      <c r="BP13" s="51"/>
      <c r="BQ13" s="51"/>
      <c r="BR13" s="52"/>
      <c r="BS13" s="36"/>
      <c r="BT13" s="33"/>
      <c r="BU13" s="34"/>
      <c r="BV13" s="39"/>
      <c r="BW13" s="39"/>
      <c r="BX13" s="39"/>
      <c r="BY13" s="39"/>
      <c r="BZ13" s="39"/>
      <c r="CA13" s="39"/>
      <c r="CB13" s="28"/>
      <c r="CC13" s="28"/>
      <c r="CD13" s="28"/>
    </row>
    <row r="14" spans="3:82" ht="14.25" customHeight="1">
      <c r="C14">
        <f t="shared" si="0"/>
        <v>0</v>
      </c>
      <c r="D14">
        <f t="shared" si="1"/>
        <v>0</v>
      </c>
      <c r="F14" s="28">
        <v>2</v>
      </c>
      <c r="G14" s="28" t="s">
        <v>8</v>
      </c>
      <c r="H14" s="38" t="str">
        <f>AT22</f>
        <v>内間</v>
      </c>
      <c r="I14" s="38"/>
      <c r="J14" s="38"/>
      <c r="K14" s="38"/>
      <c r="L14" s="38"/>
      <c r="M14" s="38"/>
      <c r="N14" s="1"/>
      <c r="O14" s="47" t="s">
        <v>42</v>
      </c>
      <c r="P14" s="2"/>
      <c r="Q14" s="2" t="s">
        <v>16</v>
      </c>
      <c r="R14" s="2"/>
      <c r="S14" s="47" t="s">
        <v>43</v>
      </c>
      <c r="T14" s="3"/>
      <c r="U14" s="38" t="str">
        <f>AT26</f>
        <v>曙</v>
      </c>
      <c r="V14" s="38"/>
      <c r="W14" s="38"/>
      <c r="X14" s="38"/>
      <c r="Y14" s="38"/>
      <c r="Z14" s="38"/>
      <c r="AA14" s="28" t="s">
        <v>6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9" t="str">
        <f>AT26</f>
        <v>曙</v>
      </c>
      <c r="AO14" s="39"/>
      <c r="AP14" s="39"/>
      <c r="AQ14" s="39"/>
      <c r="AS14" s="35" t="s">
        <v>46</v>
      </c>
      <c r="AT14" s="29" t="s">
        <v>35</v>
      </c>
      <c r="AU14" s="29"/>
      <c r="AV14" s="29"/>
      <c r="AW14" s="29"/>
      <c r="AX14" s="29"/>
      <c r="AY14" s="56"/>
      <c r="AZ14" s="56"/>
      <c r="BA14" s="56"/>
      <c r="BB14" s="56"/>
      <c r="BC14" s="56"/>
      <c r="BD14" s="35" t="str">
        <f>IF(BD16="-","-",IF(BD16&gt;BG16,"○","×"))</f>
        <v>-</v>
      </c>
      <c r="BE14" s="31"/>
      <c r="BF14" s="31"/>
      <c r="BG14" s="31"/>
      <c r="BH14" s="32"/>
      <c r="BI14" s="35" t="str">
        <f>IF(BI16="-","-",IF(BI16&gt;BL16,"○","×"))</f>
        <v>-</v>
      </c>
      <c r="BJ14" s="31"/>
      <c r="BK14" s="31"/>
      <c r="BL14" s="31"/>
      <c r="BM14" s="32"/>
      <c r="BN14" s="35" t="str">
        <f>IF(BN16="-","-",IF(BN16&gt;BQ16,"○","×"))</f>
        <v>-</v>
      </c>
      <c r="BO14" s="31"/>
      <c r="BP14" s="31"/>
      <c r="BQ14" s="31"/>
      <c r="BR14" s="32"/>
      <c r="BS14" s="2"/>
      <c r="BT14" s="2"/>
      <c r="BU14" s="3"/>
      <c r="BV14" s="55">
        <f>IF(AY32=0,"",AY32/BD32)</f>
      </c>
      <c r="BW14" s="55"/>
      <c r="BX14" s="55"/>
      <c r="BY14" s="55">
        <f>IF(BI32=0,"",BI32/BN32)</f>
      </c>
      <c r="BZ14" s="55"/>
      <c r="CA14" s="55"/>
      <c r="CB14" s="28"/>
      <c r="CC14" s="28"/>
      <c r="CD14" s="28"/>
    </row>
    <row r="15" spans="1:82" ht="14.25" customHeight="1">
      <c r="A15">
        <f>IF(N15="",0,N15)</f>
        <v>0</v>
      </c>
      <c r="B15">
        <f>IF(T15="",0,T15)</f>
        <v>0</v>
      </c>
      <c r="C15">
        <f t="shared" si="0"/>
        <v>0</v>
      </c>
      <c r="D15">
        <f t="shared" si="1"/>
        <v>0</v>
      </c>
      <c r="F15" s="28"/>
      <c r="G15" s="28"/>
      <c r="H15" s="38"/>
      <c r="I15" s="38"/>
      <c r="J15" s="38"/>
      <c r="K15" s="38"/>
      <c r="L15" s="38"/>
      <c r="M15" s="38"/>
      <c r="N15" s="8">
        <f>IF(SUM(C14:D16)&gt;0,SUM(C14:C16),"")</f>
      </c>
      <c r="O15" s="48"/>
      <c r="Q15" t="s">
        <v>16</v>
      </c>
      <c r="S15" s="48"/>
      <c r="T15" s="8">
        <f>IF(SUM(C14:D16)&gt;0,SUM(D14:D16),"")</f>
      </c>
      <c r="U15" s="38"/>
      <c r="V15" s="38"/>
      <c r="W15" s="38"/>
      <c r="X15" s="38"/>
      <c r="Y15" s="38"/>
      <c r="Z15" s="3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39"/>
      <c r="AO15" s="39"/>
      <c r="AP15" s="39"/>
      <c r="AQ15" s="39"/>
      <c r="AS15" s="53"/>
      <c r="AT15" s="29"/>
      <c r="AU15" s="29"/>
      <c r="AV15" s="29"/>
      <c r="AW15" s="29"/>
      <c r="AX15" s="29"/>
      <c r="AY15" s="56"/>
      <c r="AZ15" s="56"/>
      <c r="BA15" s="56"/>
      <c r="BB15" s="56"/>
      <c r="BC15" s="56"/>
      <c r="BD15" s="36"/>
      <c r="BE15" s="33"/>
      <c r="BF15" s="33"/>
      <c r="BG15" s="33"/>
      <c r="BH15" s="34"/>
      <c r="BI15" s="36"/>
      <c r="BJ15" s="33"/>
      <c r="BK15" s="33"/>
      <c r="BL15" s="33"/>
      <c r="BM15" s="34"/>
      <c r="BN15" s="36"/>
      <c r="BO15" s="33"/>
      <c r="BP15" s="33"/>
      <c r="BQ15" s="33"/>
      <c r="BR15" s="34"/>
      <c r="BS15" s="37">
        <f>COUNTIF(AY14:BR15,"○")</f>
        <v>0</v>
      </c>
      <c r="BT15" s="37" t="s">
        <v>16</v>
      </c>
      <c r="BU15" s="37">
        <f>COUNTIF(AY14:BR15,"×")</f>
        <v>0</v>
      </c>
      <c r="BV15" s="55"/>
      <c r="BW15" s="55"/>
      <c r="BX15" s="55"/>
      <c r="BY15" s="55"/>
      <c r="BZ15" s="55"/>
      <c r="CA15" s="55"/>
      <c r="CB15" s="28"/>
      <c r="CC15" s="28"/>
      <c r="CD15" s="28"/>
    </row>
    <row r="16" spans="3:82" ht="14.25" customHeight="1">
      <c r="C16">
        <f t="shared" si="0"/>
        <v>0</v>
      </c>
      <c r="D16">
        <f t="shared" si="1"/>
        <v>0</v>
      </c>
      <c r="F16" s="28"/>
      <c r="G16" s="28"/>
      <c r="H16" s="38"/>
      <c r="I16" s="38"/>
      <c r="J16" s="38"/>
      <c r="K16" s="38"/>
      <c r="L16" s="38"/>
      <c r="M16" s="38"/>
      <c r="N16" s="5"/>
      <c r="O16" s="49"/>
      <c r="P16" s="6"/>
      <c r="Q16" s="6" t="s">
        <v>16</v>
      </c>
      <c r="R16" s="6"/>
      <c r="S16" s="49"/>
      <c r="T16" s="7"/>
      <c r="U16" s="38"/>
      <c r="V16" s="38"/>
      <c r="W16" s="38"/>
      <c r="X16" s="38"/>
      <c r="Y16" s="38"/>
      <c r="Z16" s="3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9"/>
      <c r="AO16" s="39"/>
      <c r="AP16" s="39"/>
      <c r="AQ16" s="39"/>
      <c r="AS16" s="53"/>
      <c r="AT16" s="29"/>
      <c r="AU16" s="29"/>
      <c r="AV16" s="29"/>
      <c r="AW16" s="29"/>
      <c r="AX16" s="29"/>
      <c r="AY16" s="56"/>
      <c r="AZ16" s="56"/>
      <c r="BA16" s="56"/>
      <c r="BB16" s="56"/>
      <c r="BC16" s="56"/>
      <c r="BD16" s="35" t="str">
        <f>IF(N12="","-",N12)</f>
        <v>-</v>
      </c>
      <c r="BE16" s="31"/>
      <c r="BF16" s="31" t="s">
        <v>74</v>
      </c>
      <c r="BG16" s="31" t="str">
        <f>IF(T12="","-",T12)</f>
        <v>-</v>
      </c>
      <c r="BH16" s="31"/>
      <c r="BI16" s="35" t="str">
        <f>IF(N27="","-",N27)</f>
        <v>-</v>
      </c>
      <c r="BJ16" s="31"/>
      <c r="BK16" s="31" t="s">
        <v>74</v>
      </c>
      <c r="BL16" s="31" t="str">
        <f>IF(T27="","-",T27)</f>
        <v>-</v>
      </c>
      <c r="BM16" s="32"/>
      <c r="BN16" s="35" t="str">
        <f>IF(N18="","-",N18)</f>
        <v>-</v>
      </c>
      <c r="BO16" s="31"/>
      <c r="BP16" s="31" t="s">
        <v>74</v>
      </c>
      <c r="BQ16" s="31" t="str">
        <f>IF(T18="","-",T18)</f>
        <v>-</v>
      </c>
      <c r="BR16" s="32"/>
      <c r="BS16" s="37"/>
      <c r="BT16" s="37"/>
      <c r="BU16" s="37"/>
      <c r="BV16" s="55"/>
      <c r="BW16" s="55"/>
      <c r="BX16" s="55"/>
      <c r="BY16" s="55"/>
      <c r="BZ16" s="55"/>
      <c r="CA16" s="55"/>
      <c r="CB16" s="28"/>
      <c r="CC16" s="28"/>
      <c r="CD16" s="28"/>
    </row>
    <row r="17" spans="3:82" ht="14.25" customHeight="1">
      <c r="C17">
        <f t="shared" si="0"/>
        <v>0</v>
      </c>
      <c r="D17">
        <f t="shared" si="1"/>
        <v>0</v>
      </c>
      <c r="F17" s="28">
        <v>3</v>
      </c>
      <c r="G17" s="28" t="s">
        <v>79</v>
      </c>
      <c r="H17" s="38" t="str">
        <f>AT14</f>
        <v>浦城</v>
      </c>
      <c r="I17" s="38"/>
      <c r="J17" s="38"/>
      <c r="K17" s="38"/>
      <c r="L17" s="38"/>
      <c r="M17" s="38"/>
      <c r="N17" s="1"/>
      <c r="O17" s="47" t="s">
        <v>75</v>
      </c>
      <c r="P17" s="2"/>
      <c r="Q17" s="2" t="s">
        <v>16</v>
      </c>
      <c r="R17" s="2"/>
      <c r="S17" s="47" t="s">
        <v>76</v>
      </c>
      <c r="T17" s="3"/>
      <c r="U17" s="38" t="str">
        <f>AT26</f>
        <v>曙</v>
      </c>
      <c r="V17" s="38"/>
      <c r="W17" s="38"/>
      <c r="X17" s="38"/>
      <c r="Y17" s="38"/>
      <c r="Z17" s="38"/>
      <c r="AA17" s="28" t="s">
        <v>80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9" t="str">
        <f>AT18</f>
        <v>前田</v>
      </c>
      <c r="AO17" s="39"/>
      <c r="AP17" s="39"/>
      <c r="AQ17" s="39"/>
      <c r="AS17" s="36"/>
      <c r="AT17" s="29"/>
      <c r="AU17" s="29"/>
      <c r="AV17" s="29"/>
      <c r="AW17" s="29"/>
      <c r="AX17" s="29"/>
      <c r="AY17" s="56"/>
      <c r="AZ17" s="56"/>
      <c r="BA17" s="56"/>
      <c r="BB17" s="56"/>
      <c r="BC17" s="56"/>
      <c r="BD17" s="36"/>
      <c r="BE17" s="33"/>
      <c r="BF17" s="33"/>
      <c r="BG17" s="33"/>
      <c r="BH17" s="33"/>
      <c r="BI17" s="36"/>
      <c r="BJ17" s="33"/>
      <c r="BK17" s="33"/>
      <c r="BL17" s="33"/>
      <c r="BM17" s="34"/>
      <c r="BN17" s="36"/>
      <c r="BO17" s="33"/>
      <c r="BP17" s="33"/>
      <c r="BQ17" s="33"/>
      <c r="BR17" s="34"/>
      <c r="BS17" s="6"/>
      <c r="BT17" s="6"/>
      <c r="BU17" s="7"/>
      <c r="BV17" s="55"/>
      <c r="BW17" s="55"/>
      <c r="BX17" s="55"/>
      <c r="BY17" s="55"/>
      <c r="BZ17" s="55"/>
      <c r="CA17" s="55"/>
      <c r="CB17" s="28"/>
      <c r="CC17" s="28"/>
      <c r="CD17" s="28"/>
    </row>
    <row r="18" spans="1:82" ht="14.25" customHeight="1">
      <c r="A18">
        <f>IF(N18="",0,N18)</f>
        <v>0</v>
      </c>
      <c r="B18">
        <f>IF(T18="",0,T18)</f>
        <v>0</v>
      </c>
      <c r="C18">
        <f t="shared" si="0"/>
        <v>0</v>
      </c>
      <c r="D18">
        <f t="shared" si="1"/>
        <v>0</v>
      </c>
      <c r="F18" s="28"/>
      <c r="G18" s="28"/>
      <c r="H18" s="38"/>
      <c r="I18" s="38"/>
      <c r="J18" s="38"/>
      <c r="K18" s="38"/>
      <c r="L18" s="38"/>
      <c r="M18" s="38"/>
      <c r="N18" s="8">
        <f>IF(SUM(C17:D19)&gt;0,SUM(C17:C19),"")</f>
      </c>
      <c r="O18" s="48"/>
      <c r="Q18" t="s">
        <v>16</v>
      </c>
      <c r="S18" s="48"/>
      <c r="T18" s="8">
        <f>IF(SUM(C17:D19)&gt;0,SUM(D17:D19),"")</f>
      </c>
      <c r="U18" s="38"/>
      <c r="V18" s="38"/>
      <c r="W18" s="38"/>
      <c r="X18" s="38"/>
      <c r="Y18" s="38"/>
      <c r="Z18" s="3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39"/>
      <c r="AO18" s="39"/>
      <c r="AP18" s="39"/>
      <c r="AQ18" s="39"/>
      <c r="AS18" s="35" t="s">
        <v>78</v>
      </c>
      <c r="AT18" s="29" t="s">
        <v>37</v>
      </c>
      <c r="AU18" s="29"/>
      <c r="AV18" s="29"/>
      <c r="AW18" s="29"/>
      <c r="AX18" s="30"/>
      <c r="AY18" s="35" t="str">
        <f>IF(AY20="-","-",IF(AY20&gt;BB20,"○","×"))</f>
        <v>-</v>
      </c>
      <c r="AZ18" s="31"/>
      <c r="BA18" s="31"/>
      <c r="BB18" s="31"/>
      <c r="BC18" s="32"/>
      <c r="BD18" s="87"/>
      <c r="BE18" s="56"/>
      <c r="BF18" s="56"/>
      <c r="BG18" s="56"/>
      <c r="BH18" s="88"/>
      <c r="BI18" s="35" t="str">
        <f>IF(BI20="-","-",IF(BI20&gt;BL20,"○","×"))</f>
        <v>-</v>
      </c>
      <c r="BJ18" s="31"/>
      <c r="BK18" s="31"/>
      <c r="BL18" s="31"/>
      <c r="BM18" s="32"/>
      <c r="BN18" s="35" t="str">
        <f>IF(BN20="-","-",IF(BN20&gt;BQ20,"○","×"))</f>
        <v>-</v>
      </c>
      <c r="BO18" s="31"/>
      <c r="BP18" s="31"/>
      <c r="BQ18" s="31"/>
      <c r="BR18" s="32"/>
      <c r="BV18" s="55">
        <f>IF(AY33=0,"",AY33/BD33)</f>
      </c>
      <c r="BW18" s="55"/>
      <c r="BX18" s="55"/>
      <c r="BY18" s="55">
        <f>IF(BI33=0,"",BI33/BN33)</f>
      </c>
      <c r="BZ18" s="55"/>
      <c r="CA18" s="55"/>
      <c r="CB18" s="28"/>
      <c r="CC18" s="28"/>
      <c r="CD18" s="28"/>
    </row>
    <row r="19" spans="3:82" ht="14.25" customHeight="1">
      <c r="C19">
        <f t="shared" si="0"/>
        <v>0</v>
      </c>
      <c r="D19">
        <f t="shared" si="1"/>
        <v>0</v>
      </c>
      <c r="F19" s="28"/>
      <c r="G19" s="28"/>
      <c r="H19" s="38"/>
      <c r="I19" s="38"/>
      <c r="J19" s="38"/>
      <c r="K19" s="38"/>
      <c r="L19" s="38"/>
      <c r="M19" s="38"/>
      <c r="N19" s="5"/>
      <c r="O19" s="49"/>
      <c r="P19" s="6"/>
      <c r="Q19" s="6" t="s">
        <v>16</v>
      </c>
      <c r="R19" s="6"/>
      <c r="S19" s="49"/>
      <c r="T19" s="7"/>
      <c r="U19" s="38"/>
      <c r="V19" s="38"/>
      <c r="W19" s="38"/>
      <c r="X19" s="38"/>
      <c r="Y19" s="38"/>
      <c r="Z19" s="3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39"/>
      <c r="AO19" s="39"/>
      <c r="AP19" s="39"/>
      <c r="AQ19" s="39"/>
      <c r="AS19" s="53"/>
      <c r="AT19" s="29"/>
      <c r="AU19" s="29"/>
      <c r="AV19" s="29"/>
      <c r="AW19" s="29"/>
      <c r="AX19" s="30"/>
      <c r="AY19" s="36"/>
      <c r="AZ19" s="33"/>
      <c r="BA19" s="33"/>
      <c r="BB19" s="33"/>
      <c r="BC19" s="34"/>
      <c r="BD19" s="87"/>
      <c r="BE19" s="56"/>
      <c r="BF19" s="56"/>
      <c r="BG19" s="56"/>
      <c r="BH19" s="88"/>
      <c r="BI19" s="36"/>
      <c r="BJ19" s="33"/>
      <c r="BK19" s="33"/>
      <c r="BL19" s="33"/>
      <c r="BM19" s="34"/>
      <c r="BN19" s="36"/>
      <c r="BO19" s="33"/>
      <c r="BP19" s="33"/>
      <c r="BQ19" s="33"/>
      <c r="BR19" s="34"/>
      <c r="BS19" s="37">
        <f>COUNTIF(AY18:BR19,"○")</f>
        <v>0</v>
      </c>
      <c r="BT19" s="37" t="s">
        <v>16</v>
      </c>
      <c r="BU19" s="37">
        <f>COUNTIF(AY18:BR19,"×")</f>
        <v>0</v>
      </c>
      <c r="BV19" s="55"/>
      <c r="BW19" s="55"/>
      <c r="BX19" s="55"/>
      <c r="BY19" s="55"/>
      <c r="BZ19" s="55"/>
      <c r="CA19" s="55"/>
      <c r="CB19" s="28"/>
      <c r="CC19" s="28"/>
      <c r="CD19" s="28"/>
    </row>
    <row r="20" spans="3:82" ht="14.25" customHeight="1">
      <c r="C20">
        <f t="shared" si="0"/>
        <v>0</v>
      </c>
      <c r="D20">
        <f t="shared" si="1"/>
        <v>0</v>
      </c>
      <c r="F20" s="28">
        <v>4</v>
      </c>
      <c r="G20" s="28" t="s">
        <v>81</v>
      </c>
      <c r="H20" s="38" t="str">
        <f>AT18</f>
        <v>前田</v>
      </c>
      <c r="I20" s="38"/>
      <c r="J20" s="38"/>
      <c r="K20" s="38"/>
      <c r="L20" s="38"/>
      <c r="M20" s="38"/>
      <c r="N20" s="1"/>
      <c r="O20" s="47" t="s">
        <v>55</v>
      </c>
      <c r="P20" s="2"/>
      <c r="Q20" s="2" t="s">
        <v>16</v>
      </c>
      <c r="R20" s="2"/>
      <c r="S20" s="47" t="s">
        <v>56</v>
      </c>
      <c r="T20" s="3"/>
      <c r="U20" s="38" t="str">
        <f>AT22</f>
        <v>内間</v>
      </c>
      <c r="V20" s="38"/>
      <c r="W20" s="38"/>
      <c r="X20" s="38"/>
      <c r="Y20" s="38"/>
      <c r="Z20" s="38"/>
      <c r="AA20" s="28" t="s">
        <v>8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9" t="str">
        <f>AT26</f>
        <v>曙</v>
      </c>
      <c r="AO20" s="39"/>
      <c r="AP20" s="39"/>
      <c r="AQ20" s="39"/>
      <c r="AS20" s="53"/>
      <c r="AT20" s="29"/>
      <c r="AU20" s="29"/>
      <c r="AV20" s="29"/>
      <c r="AW20" s="29"/>
      <c r="AX20" s="29"/>
      <c r="AY20" s="35" t="str">
        <f>BG16</f>
        <v>-</v>
      </c>
      <c r="AZ20" s="31"/>
      <c r="BA20" s="31" t="s">
        <v>59</v>
      </c>
      <c r="BB20" s="31" t="str">
        <f>BD16</f>
        <v>-</v>
      </c>
      <c r="BC20" s="32"/>
      <c r="BD20" s="56"/>
      <c r="BE20" s="56"/>
      <c r="BF20" s="56"/>
      <c r="BG20" s="56"/>
      <c r="BH20" s="56"/>
      <c r="BI20" s="35" t="str">
        <f>IF(N21="","-",N21)</f>
        <v>-</v>
      </c>
      <c r="BJ20" s="31"/>
      <c r="BK20" s="31" t="s">
        <v>59</v>
      </c>
      <c r="BL20" s="31" t="str">
        <f>IF(T21="","-",T21)</f>
        <v>-</v>
      </c>
      <c r="BM20" s="32"/>
      <c r="BN20" s="35" t="str">
        <f>IF(N24="","-",N24)</f>
        <v>-</v>
      </c>
      <c r="BO20" s="31"/>
      <c r="BP20" s="31" t="s">
        <v>59</v>
      </c>
      <c r="BQ20" s="31" t="str">
        <f>IF(T24="","-",T24)</f>
        <v>-</v>
      </c>
      <c r="BR20" s="32"/>
      <c r="BS20" s="37"/>
      <c r="BT20" s="37"/>
      <c r="BU20" s="37"/>
      <c r="BV20" s="55"/>
      <c r="BW20" s="55"/>
      <c r="BX20" s="55"/>
      <c r="BY20" s="55"/>
      <c r="BZ20" s="55"/>
      <c r="CA20" s="55"/>
      <c r="CB20" s="28"/>
      <c r="CC20" s="28"/>
      <c r="CD20" s="28"/>
    </row>
    <row r="21" spans="1:82" ht="14.25" customHeight="1">
      <c r="A21">
        <f>IF(N21="",0,N21)</f>
        <v>0</v>
      </c>
      <c r="B21">
        <f>IF(T21="",0,T21)</f>
        <v>0</v>
      </c>
      <c r="C21">
        <f t="shared" si="0"/>
        <v>0</v>
      </c>
      <c r="D21">
        <f t="shared" si="1"/>
        <v>0</v>
      </c>
      <c r="F21" s="28"/>
      <c r="G21" s="28"/>
      <c r="H21" s="38"/>
      <c r="I21" s="38"/>
      <c r="J21" s="38"/>
      <c r="K21" s="38"/>
      <c r="L21" s="38"/>
      <c r="M21" s="38"/>
      <c r="N21" s="8">
        <f>IF(SUM(C20:D22)&gt;0,SUM(C20:C22),"")</f>
      </c>
      <c r="O21" s="48"/>
      <c r="Q21" t="s">
        <v>16</v>
      </c>
      <c r="S21" s="48"/>
      <c r="T21" s="8">
        <f>IF(SUM(C20:D22)&gt;0,SUM(D20:D22),"")</f>
      </c>
      <c r="U21" s="38"/>
      <c r="V21" s="38"/>
      <c r="W21" s="38"/>
      <c r="X21" s="38"/>
      <c r="Y21" s="38"/>
      <c r="Z21" s="3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39"/>
      <c r="AO21" s="39"/>
      <c r="AP21" s="39"/>
      <c r="AQ21" s="39"/>
      <c r="AS21" s="36"/>
      <c r="AT21" s="29"/>
      <c r="AU21" s="29"/>
      <c r="AV21" s="29"/>
      <c r="AW21" s="29"/>
      <c r="AX21" s="29"/>
      <c r="AY21" s="36"/>
      <c r="AZ21" s="33"/>
      <c r="BA21" s="33"/>
      <c r="BB21" s="33"/>
      <c r="BC21" s="34"/>
      <c r="BD21" s="56"/>
      <c r="BE21" s="56"/>
      <c r="BF21" s="56"/>
      <c r="BG21" s="56"/>
      <c r="BH21" s="56"/>
      <c r="BI21" s="36"/>
      <c r="BJ21" s="33"/>
      <c r="BK21" s="33"/>
      <c r="BL21" s="33"/>
      <c r="BM21" s="34"/>
      <c r="BN21" s="36"/>
      <c r="BO21" s="33"/>
      <c r="BP21" s="33"/>
      <c r="BQ21" s="33"/>
      <c r="BR21" s="34"/>
      <c r="BV21" s="55"/>
      <c r="BW21" s="55"/>
      <c r="BX21" s="55"/>
      <c r="BY21" s="55"/>
      <c r="BZ21" s="55"/>
      <c r="CA21" s="55"/>
      <c r="CB21" s="28"/>
      <c r="CC21" s="28"/>
      <c r="CD21" s="28"/>
    </row>
    <row r="22" spans="3:82" ht="14.25" customHeight="1">
      <c r="C22">
        <f t="shared" si="0"/>
        <v>0</v>
      </c>
      <c r="D22">
        <f t="shared" si="1"/>
        <v>0</v>
      </c>
      <c r="F22" s="28"/>
      <c r="G22" s="28"/>
      <c r="H22" s="38"/>
      <c r="I22" s="38"/>
      <c r="J22" s="38"/>
      <c r="K22" s="38"/>
      <c r="L22" s="38"/>
      <c r="M22" s="38"/>
      <c r="N22" s="5"/>
      <c r="O22" s="49"/>
      <c r="P22" s="6"/>
      <c r="Q22" s="6" t="s">
        <v>16</v>
      </c>
      <c r="R22" s="6"/>
      <c r="S22" s="49"/>
      <c r="T22" s="7"/>
      <c r="U22" s="38"/>
      <c r="V22" s="38"/>
      <c r="W22" s="38"/>
      <c r="X22" s="38"/>
      <c r="Y22" s="38"/>
      <c r="Z22" s="3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39"/>
      <c r="AO22" s="39"/>
      <c r="AP22" s="39"/>
      <c r="AQ22" s="39"/>
      <c r="AS22" s="35" t="s">
        <v>57</v>
      </c>
      <c r="AT22" s="29" t="s">
        <v>117</v>
      </c>
      <c r="AU22" s="29"/>
      <c r="AV22" s="29"/>
      <c r="AW22" s="29"/>
      <c r="AX22" s="30"/>
      <c r="AY22" s="35" t="str">
        <f>IF(AY24="-","-",IF(AY24&gt;BB24,"○","×"))</f>
        <v>-</v>
      </c>
      <c r="AZ22" s="31"/>
      <c r="BA22" s="31"/>
      <c r="BB22" s="31"/>
      <c r="BC22" s="32"/>
      <c r="BD22" s="35" t="str">
        <f>IF(BD24="-","-",IF(BD24&gt;BG24,"○","×"))</f>
        <v>-</v>
      </c>
      <c r="BE22" s="31"/>
      <c r="BF22" s="31"/>
      <c r="BG22" s="31"/>
      <c r="BH22" s="32"/>
      <c r="BI22" s="87"/>
      <c r="BJ22" s="56"/>
      <c r="BK22" s="56"/>
      <c r="BL22" s="56"/>
      <c r="BM22" s="88"/>
      <c r="BN22" s="35" t="str">
        <f>IF(BN24="-","-",IF(BN24&gt;BQ24,"○","×"))</f>
        <v>-</v>
      </c>
      <c r="BO22" s="31"/>
      <c r="BP22" s="31"/>
      <c r="BQ22" s="31"/>
      <c r="BR22" s="32"/>
      <c r="BS22" s="2"/>
      <c r="BT22" s="2"/>
      <c r="BU22" s="3"/>
      <c r="BV22" s="55">
        <f>IF(AY34=0,"",AY34/BD34)</f>
      </c>
      <c r="BW22" s="55"/>
      <c r="BX22" s="55"/>
      <c r="BY22" s="55">
        <f>IF(BI34=0,"",BI34/BN34)</f>
      </c>
      <c r="BZ22" s="55"/>
      <c r="CA22" s="55"/>
      <c r="CB22" s="28"/>
      <c r="CC22" s="28"/>
      <c r="CD22" s="28"/>
    </row>
    <row r="23" spans="3:82" ht="14.25" customHeight="1">
      <c r="C23">
        <f t="shared" si="0"/>
        <v>0</v>
      </c>
      <c r="D23">
        <f t="shared" si="1"/>
        <v>0</v>
      </c>
      <c r="F23" s="28">
        <v>5</v>
      </c>
      <c r="G23" s="28" t="s">
        <v>5</v>
      </c>
      <c r="H23" s="38" t="str">
        <f>AT18</f>
        <v>前田</v>
      </c>
      <c r="I23" s="38"/>
      <c r="J23" s="38"/>
      <c r="K23" s="38"/>
      <c r="L23" s="38"/>
      <c r="M23" s="38"/>
      <c r="N23" s="1"/>
      <c r="O23" s="47" t="s">
        <v>75</v>
      </c>
      <c r="P23" s="2"/>
      <c r="Q23" s="2" t="s">
        <v>16</v>
      </c>
      <c r="R23" s="2"/>
      <c r="S23" s="47" t="s">
        <v>76</v>
      </c>
      <c r="T23" s="3"/>
      <c r="U23" s="38" t="str">
        <f>AT26</f>
        <v>曙</v>
      </c>
      <c r="V23" s="38"/>
      <c r="W23" s="38"/>
      <c r="X23" s="38"/>
      <c r="Y23" s="38"/>
      <c r="Z23" s="38"/>
      <c r="AA23" s="28" t="s">
        <v>80</v>
      </c>
      <c r="AB23" s="35"/>
      <c r="AC23" s="31"/>
      <c r="AD23" s="31"/>
      <c r="AE23" s="31"/>
      <c r="AF23" s="31"/>
      <c r="AG23" s="32"/>
      <c r="AH23" s="28"/>
      <c r="AI23" s="28"/>
      <c r="AJ23" s="28"/>
      <c r="AK23" s="28"/>
      <c r="AL23" s="28"/>
      <c r="AM23" s="28"/>
      <c r="AN23" s="89" t="str">
        <f>AT14&amp;"/"&amp;AT22</f>
        <v>浦城/内間</v>
      </c>
      <c r="AO23" s="90"/>
      <c r="AP23" s="90"/>
      <c r="AQ23" s="91"/>
      <c r="AS23" s="53"/>
      <c r="AT23" s="29"/>
      <c r="AU23" s="29"/>
      <c r="AV23" s="29"/>
      <c r="AW23" s="29"/>
      <c r="AX23" s="30"/>
      <c r="AY23" s="36"/>
      <c r="AZ23" s="33"/>
      <c r="BA23" s="33"/>
      <c r="BB23" s="33"/>
      <c r="BC23" s="34"/>
      <c r="BD23" s="36"/>
      <c r="BE23" s="33"/>
      <c r="BF23" s="33"/>
      <c r="BG23" s="33"/>
      <c r="BH23" s="34"/>
      <c r="BI23" s="87"/>
      <c r="BJ23" s="56"/>
      <c r="BK23" s="56"/>
      <c r="BL23" s="56"/>
      <c r="BM23" s="88"/>
      <c r="BN23" s="36"/>
      <c r="BO23" s="33"/>
      <c r="BP23" s="33"/>
      <c r="BQ23" s="33"/>
      <c r="BR23" s="34"/>
      <c r="BS23" s="37">
        <f>COUNTIF(AY22:BR23,"○")</f>
        <v>0</v>
      </c>
      <c r="BT23" s="37" t="s">
        <v>16</v>
      </c>
      <c r="BU23" s="37">
        <f>COUNTIF(AY22:BR23,"×")</f>
        <v>0</v>
      </c>
      <c r="BV23" s="55"/>
      <c r="BW23" s="55"/>
      <c r="BX23" s="55"/>
      <c r="BY23" s="55"/>
      <c r="BZ23" s="55"/>
      <c r="CA23" s="55"/>
      <c r="CB23" s="28"/>
      <c r="CC23" s="28"/>
      <c r="CD23" s="28"/>
    </row>
    <row r="24" spans="1:82" ht="14.25" customHeight="1">
      <c r="A24">
        <f>IF(N24="",0,N24)</f>
        <v>0</v>
      </c>
      <c r="B24">
        <f>IF(T24="",0,T24)</f>
        <v>0</v>
      </c>
      <c r="C24">
        <f t="shared" si="0"/>
        <v>0</v>
      </c>
      <c r="D24">
        <f t="shared" si="1"/>
        <v>0</v>
      </c>
      <c r="F24" s="28"/>
      <c r="G24" s="28"/>
      <c r="H24" s="38"/>
      <c r="I24" s="38"/>
      <c r="J24" s="38"/>
      <c r="K24" s="38"/>
      <c r="L24" s="38"/>
      <c r="M24" s="38"/>
      <c r="N24" s="8">
        <f>IF(SUM(C23:D25)&gt;0,SUM(C23:C25),"")</f>
      </c>
      <c r="O24" s="48"/>
      <c r="Q24" t="s">
        <v>16</v>
      </c>
      <c r="S24" s="48"/>
      <c r="T24" s="8">
        <f>IF(SUM(C23:D25)&gt;0,SUM(D23:D25),"")</f>
      </c>
      <c r="U24" s="38"/>
      <c r="V24" s="38"/>
      <c r="W24" s="38"/>
      <c r="X24" s="38"/>
      <c r="Y24" s="38"/>
      <c r="Z24" s="38"/>
      <c r="AA24" s="28"/>
      <c r="AB24" s="53"/>
      <c r="AC24" s="37"/>
      <c r="AD24" s="37"/>
      <c r="AE24" s="37"/>
      <c r="AF24" s="37"/>
      <c r="AG24" s="54"/>
      <c r="AH24" s="28"/>
      <c r="AI24" s="28"/>
      <c r="AJ24" s="28"/>
      <c r="AK24" s="28"/>
      <c r="AL24" s="28"/>
      <c r="AM24" s="28"/>
      <c r="AN24" s="92"/>
      <c r="AO24" s="93"/>
      <c r="AP24" s="93"/>
      <c r="AQ24" s="94"/>
      <c r="AS24" s="53"/>
      <c r="AT24" s="29"/>
      <c r="AU24" s="29"/>
      <c r="AV24" s="29"/>
      <c r="AW24" s="29"/>
      <c r="AX24" s="29"/>
      <c r="AY24" s="35" t="str">
        <f>BL16</f>
        <v>-</v>
      </c>
      <c r="AZ24" s="31"/>
      <c r="BA24" s="31" t="s">
        <v>74</v>
      </c>
      <c r="BB24" s="31" t="str">
        <f>BI16</f>
        <v>-</v>
      </c>
      <c r="BC24" s="32"/>
      <c r="BD24" s="35" t="str">
        <f>BL20</f>
        <v>-</v>
      </c>
      <c r="BE24" s="31"/>
      <c r="BF24" s="31" t="s">
        <v>74</v>
      </c>
      <c r="BG24" s="31" t="str">
        <f>BI20</f>
        <v>-</v>
      </c>
      <c r="BH24" s="32"/>
      <c r="BI24" s="56"/>
      <c r="BJ24" s="56"/>
      <c r="BK24" s="56"/>
      <c r="BL24" s="56"/>
      <c r="BM24" s="56"/>
      <c r="BN24" s="35" t="str">
        <f>IF(N15="","-",N15)</f>
        <v>-</v>
      </c>
      <c r="BO24" s="31"/>
      <c r="BP24" s="31" t="s">
        <v>74</v>
      </c>
      <c r="BQ24" s="31" t="str">
        <f>IF(T15="","-",T15)</f>
        <v>-</v>
      </c>
      <c r="BR24" s="32"/>
      <c r="BS24" s="37"/>
      <c r="BT24" s="37"/>
      <c r="BU24" s="37"/>
      <c r="BV24" s="55"/>
      <c r="BW24" s="55"/>
      <c r="BX24" s="55"/>
      <c r="BY24" s="55"/>
      <c r="BZ24" s="55"/>
      <c r="CA24" s="55"/>
      <c r="CB24" s="28"/>
      <c r="CC24" s="28"/>
      <c r="CD24" s="28"/>
    </row>
    <row r="25" spans="3:82" ht="14.25" customHeight="1">
      <c r="C25">
        <f t="shared" si="0"/>
        <v>0</v>
      </c>
      <c r="D25">
        <f t="shared" si="1"/>
        <v>0</v>
      </c>
      <c r="F25" s="28"/>
      <c r="G25" s="28"/>
      <c r="H25" s="38"/>
      <c r="I25" s="38"/>
      <c r="J25" s="38"/>
      <c r="K25" s="38"/>
      <c r="L25" s="38"/>
      <c r="M25" s="38"/>
      <c r="N25" s="5"/>
      <c r="O25" s="49"/>
      <c r="P25" s="6"/>
      <c r="Q25" s="6" t="s">
        <v>16</v>
      </c>
      <c r="R25" s="6"/>
      <c r="S25" s="49"/>
      <c r="T25" s="7"/>
      <c r="U25" s="38"/>
      <c r="V25" s="38"/>
      <c r="W25" s="38"/>
      <c r="X25" s="38"/>
      <c r="Y25" s="38"/>
      <c r="Z25" s="38"/>
      <c r="AA25" s="28"/>
      <c r="AB25" s="36"/>
      <c r="AC25" s="33"/>
      <c r="AD25" s="33"/>
      <c r="AE25" s="33"/>
      <c r="AF25" s="33"/>
      <c r="AG25" s="34"/>
      <c r="AH25" s="28"/>
      <c r="AI25" s="28"/>
      <c r="AJ25" s="28"/>
      <c r="AK25" s="28"/>
      <c r="AL25" s="28"/>
      <c r="AM25" s="28"/>
      <c r="AN25" s="95"/>
      <c r="AO25" s="96"/>
      <c r="AP25" s="96"/>
      <c r="AQ25" s="97"/>
      <c r="AS25" s="36"/>
      <c r="AT25" s="29"/>
      <c r="AU25" s="29"/>
      <c r="AV25" s="29"/>
      <c r="AW25" s="29"/>
      <c r="AX25" s="29"/>
      <c r="AY25" s="36"/>
      <c r="AZ25" s="33"/>
      <c r="BA25" s="33"/>
      <c r="BB25" s="33"/>
      <c r="BC25" s="34"/>
      <c r="BD25" s="36"/>
      <c r="BE25" s="33"/>
      <c r="BF25" s="33"/>
      <c r="BG25" s="33"/>
      <c r="BH25" s="34"/>
      <c r="BI25" s="56"/>
      <c r="BJ25" s="56"/>
      <c r="BK25" s="56"/>
      <c r="BL25" s="56"/>
      <c r="BM25" s="56"/>
      <c r="BN25" s="36"/>
      <c r="BO25" s="33"/>
      <c r="BP25" s="33"/>
      <c r="BQ25" s="33"/>
      <c r="BR25" s="34"/>
      <c r="BS25" s="6"/>
      <c r="BT25" s="6"/>
      <c r="BU25" s="7"/>
      <c r="BV25" s="55"/>
      <c r="BW25" s="55"/>
      <c r="BX25" s="55"/>
      <c r="BY25" s="55"/>
      <c r="BZ25" s="55"/>
      <c r="CA25" s="55"/>
      <c r="CB25" s="28"/>
      <c r="CC25" s="28"/>
      <c r="CD25" s="28"/>
    </row>
    <row r="26" spans="3:82" ht="14.25" customHeight="1">
      <c r="C26">
        <f t="shared" si="0"/>
        <v>0</v>
      </c>
      <c r="D26">
        <f t="shared" si="1"/>
        <v>0</v>
      </c>
      <c r="F26" s="28">
        <v>6</v>
      </c>
      <c r="G26" s="28" t="s">
        <v>79</v>
      </c>
      <c r="H26" s="38" t="str">
        <f>AT14</f>
        <v>浦城</v>
      </c>
      <c r="I26" s="38"/>
      <c r="J26" s="38"/>
      <c r="K26" s="38"/>
      <c r="L26" s="38"/>
      <c r="M26" s="38"/>
      <c r="N26" s="1"/>
      <c r="O26" s="47" t="s">
        <v>75</v>
      </c>
      <c r="P26" s="2"/>
      <c r="Q26" s="2" t="s">
        <v>16</v>
      </c>
      <c r="R26" s="2"/>
      <c r="S26" s="47" t="s">
        <v>76</v>
      </c>
      <c r="T26" s="3"/>
      <c r="U26" s="38" t="str">
        <f>AT22</f>
        <v>内間</v>
      </c>
      <c r="V26" s="38"/>
      <c r="W26" s="38"/>
      <c r="X26" s="38"/>
      <c r="Y26" s="38"/>
      <c r="Z26" s="38"/>
      <c r="AA26" s="28" t="s">
        <v>82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89" t="str">
        <f>AT18&amp;"/"&amp;AT26</f>
        <v>前田/曙</v>
      </c>
      <c r="AO26" s="90"/>
      <c r="AP26" s="90"/>
      <c r="AQ26" s="91"/>
      <c r="AS26" s="35" t="s">
        <v>77</v>
      </c>
      <c r="AT26" s="29" t="s">
        <v>135</v>
      </c>
      <c r="AU26" s="29"/>
      <c r="AV26" s="29"/>
      <c r="AW26" s="29"/>
      <c r="AX26" s="30"/>
      <c r="AY26" s="35" t="str">
        <f>IF(AY28="-","-",IF(AY28&gt;BB28,"○","×"))</f>
        <v>-</v>
      </c>
      <c r="AZ26" s="31"/>
      <c r="BA26" s="31"/>
      <c r="BB26" s="31"/>
      <c r="BC26" s="32"/>
      <c r="BD26" s="35" t="str">
        <f>IF(BD28="-","-",IF(BD28&gt;BG28,"○","×"))</f>
        <v>-</v>
      </c>
      <c r="BE26" s="31"/>
      <c r="BF26" s="31"/>
      <c r="BG26" s="31"/>
      <c r="BH26" s="32"/>
      <c r="BI26" s="35" t="str">
        <f>IF(BI28="-","-",IF(BI28&gt;BL28,"○","×"))</f>
        <v>-</v>
      </c>
      <c r="BJ26" s="31"/>
      <c r="BK26" s="31"/>
      <c r="BL26" s="31"/>
      <c r="BM26" s="32"/>
      <c r="BN26" s="56"/>
      <c r="BO26" s="56"/>
      <c r="BP26" s="56"/>
      <c r="BQ26" s="56"/>
      <c r="BR26" s="56"/>
      <c r="BS26" s="2"/>
      <c r="BT26" s="2"/>
      <c r="BU26" s="3"/>
      <c r="BV26" s="55">
        <f>IF(AY35=0,"",AY35/BD35)</f>
      </c>
      <c r="BW26" s="55"/>
      <c r="BX26" s="55"/>
      <c r="BY26" s="55">
        <f>IF(BI35=0,"",BI35/BN35)</f>
      </c>
      <c r="BZ26" s="55"/>
      <c r="CA26" s="55"/>
      <c r="CB26" s="28"/>
      <c r="CC26" s="28"/>
      <c r="CD26" s="28"/>
    </row>
    <row r="27" spans="1:82" ht="14.25" customHeight="1">
      <c r="A27">
        <f>IF(N27="",0,N27)</f>
        <v>0</v>
      </c>
      <c r="B27">
        <f>IF(T27="",0,T27)</f>
        <v>0</v>
      </c>
      <c r="C27">
        <f t="shared" si="0"/>
        <v>0</v>
      </c>
      <c r="D27">
        <f t="shared" si="1"/>
        <v>0</v>
      </c>
      <c r="F27" s="28"/>
      <c r="G27" s="28"/>
      <c r="H27" s="38"/>
      <c r="I27" s="38"/>
      <c r="J27" s="38"/>
      <c r="K27" s="38"/>
      <c r="L27" s="38"/>
      <c r="M27" s="38"/>
      <c r="N27" s="8">
        <f>IF(SUM(C26:D28)&gt;0,SUM(C26:C28),"")</f>
      </c>
      <c r="O27" s="48"/>
      <c r="Q27" t="s">
        <v>16</v>
      </c>
      <c r="S27" s="48"/>
      <c r="T27" s="8">
        <f>IF(SUM(C26:D28)&gt;0,SUM(D26:D28),"")</f>
      </c>
      <c r="U27" s="38"/>
      <c r="V27" s="38"/>
      <c r="W27" s="38"/>
      <c r="X27" s="38"/>
      <c r="Y27" s="38"/>
      <c r="Z27" s="3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92"/>
      <c r="AO27" s="93"/>
      <c r="AP27" s="93"/>
      <c r="AQ27" s="94"/>
      <c r="AS27" s="53"/>
      <c r="AT27" s="29"/>
      <c r="AU27" s="29"/>
      <c r="AV27" s="29"/>
      <c r="AW27" s="29"/>
      <c r="AX27" s="30"/>
      <c r="AY27" s="36"/>
      <c r="AZ27" s="33"/>
      <c r="BA27" s="33"/>
      <c r="BB27" s="33"/>
      <c r="BC27" s="34"/>
      <c r="BD27" s="36"/>
      <c r="BE27" s="33"/>
      <c r="BF27" s="33"/>
      <c r="BG27" s="33"/>
      <c r="BH27" s="34"/>
      <c r="BI27" s="36"/>
      <c r="BJ27" s="33"/>
      <c r="BK27" s="33"/>
      <c r="BL27" s="33"/>
      <c r="BM27" s="34"/>
      <c r="BN27" s="56"/>
      <c r="BO27" s="56"/>
      <c r="BP27" s="56"/>
      <c r="BQ27" s="56"/>
      <c r="BR27" s="56"/>
      <c r="BS27" s="37">
        <f>COUNTIF(AY26:BR27,"○")</f>
        <v>0</v>
      </c>
      <c r="BT27" s="37" t="s">
        <v>16</v>
      </c>
      <c r="BU27" s="37">
        <f>COUNTIF(AY26:BR27,"×")</f>
        <v>0</v>
      </c>
      <c r="BV27" s="55"/>
      <c r="BW27" s="55"/>
      <c r="BX27" s="55"/>
      <c r="BY27" s="55"/>
      <c r="BZ27" s="55"/>
      <c r="CA27" s="55"/>
      <c r="CB27" s="28"/>
      <c r="CC27" s="28"/>
      <c r="CD27" s="28"/>
    </row>
    <row r="28" spans="3:82" ht="14.25" customHeight="1">
      <c r="C28">
        <f t="shared" si="0"/>
        <v>0</v>
      </c>
      <c r="D28">
        <f t="shared" si="1"/>
        <v>0</v>
      </c>
      <c r="F28" s="28"/>
      <c r="G28" s="28"/>
      <c r="H28" s="38"/>
      <c r="I28" s="38"/>
      <c r="J28" s="38"/>
      <c r="K28" s="38"/>
      <c r="L28" s="38"/>
      <c r="M28" s="38"/>
      <c r="N28" s="5"/>
      <c r="O28" s="49"/>
      <c r="P28" s="6"/>
      <c r="Q28" s="6" t="s">
        <v>16</v>
      </c>
      <c r="R28" s="6"/>
      <c r="S28" s="49"/>
      <c r="T28" s="7"/>
      <c r="U28" s="38"/>
      <c r="V28" s="38"/>
      <c r="W28" s="38"/>
      <c r="X28" s="38"/>
      <c r="Y28" s="38"/>
      <c r="Z28" s="3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95"/>
      <c r="AO28" s="96"/>
      <c r="AP28" s="96"/>
      <c r="AQ28" s="97"/>
      <c r="AS28" s="53"/>
      <c r="AT28" s="29"/>
      <c r="AU28" s="29"/>
      <c r="AV28" s="29"/>
      <c r="AW28" s="29"/>
      <c r="AX28" s="29"/>
      <c r="AY28" s="35" t="str">
        <f>BQ16</f>
        <v>-</v>
      </c>
      <c r="AZ28" s="31"/>
      <c r="BA28" s="31" t="s">
        <v>61</v>
      </c>
      <c r="BB28" s="31" t="str">
        <f>BN16</f>
        <v>-</v>
      </c>
      <c r="BC28" s="32"/>
      <c r="BD28" s="35" t="str">
        <f>BQ20</f>
        <v>-</v>
      </c>
      <c r="BE28" s="31"/>
      <c r="BF28" s="31" t="s">
        <v>61</v>
      </c>
      <c r="BG28" s="31" t="str">
        <f>BN20</f>
        <v>-</v>
      </c>
      <c r="BH28" s="32"/>
      <c r="BI28" s="35" t="str">
        <f>BQ24</f>
        <v>-</v>
      </c>
      <c r="BJ28" s="31"/>
      <c r="BK28" s="31" t="s">
        <v>61</v>
      </c>
      <c r="BL28" s="31" t="str">
        <f>BN24</f>
        <v>-</v>
      </c>
      <c r="BM28" s="32"/>
      <c r="BN28" s="56"/>
      <c r="BO28" s="56"/>
      <c r="BP28" s="56"/>
      <c r="BQ28" s="56"/>
      <c r="BR28" s="56"/>
      <c r="BS28" s="37"/>
      <c r="BT28" s="37"/>
      <c r="BU28" s="37"/>
      <c r="BV28" s="55"/>
      <c r="BW28" s="55"/>
      <c r="BX28" s="55"/>
      <c r="BY28" s="55"/>
      <c r="BZ28" s="55"/>
      <c r="CA28" s="55"/>
      <c r="CB28" s="28"/>
      <c r="CC28" s="28"/>
      <c r="CD28" s="28"/>
    </row>
    <row r="29" spans="45:82" ht="14.25" customHeight="1">
      <c r="AS29" s="36"/>
      <c r="AT29" s="29"/>
      <c r="AU29" s="29"/>
      <c r="AV29" s="29"/>
      <c r="AW29" s="29"/>
      <c r="AX29" s="29"/>
      <c r="AY29" s="36"/>
      <c r="AZ29" s="33"/>
      <c r="BA29" s="33"/>
      <c r="BB29" s="33"/>
      <c r="BC29" s="34"/>
      <c r="BD29" s="36"/>
      <c r="BE29" s="33"/>
      <c r="BF29" s="33"/>
      <c r="BG29" s="33"/>
      <c r="BH29" s="34"/>
      <c r="BI29" s="36"/>
      <c r="BJ29" s="33"/>
      <c r="BK29" s="33"/>
      <c r="BL29" s="33"/>
      <c r="BM29" s="34"/>
      <c r="BN29" s="56"/>
      <c r="BO29" s="56"/>
      <c r="BP29" s="56"/>
      <c r="BQ29" s="56"/>
      <c r="BR29" s="56"/>
      <c r="BS29" s="6"/>
      <c r="BT29" s="6"/>
      <c r="BU29" s="7"/>
      <c r="BV29" s="55"/>
      <c r="BW29" s="55"/>
      <c r="BX29" s="55"/>
      <c r="BY29" s="55"/>
      <c r="BZ29" s="55"/>
      <c r="CA29" s="55"/>
      <c r="CB29" s="28"/>
      <c r="CC29" s="28"/>
      <c r="CD29" s="28"/>
    </row>
    <row r="30" ht="14.25" customHeight="1"/>
    <row r="31" spans="45:70" ht="14.25" customHeight="1">
      <c r="AS31" s="15"/>
      <c r="AT31" s="28" t="s">
        <v>24</v>
      </c>
      <c r="AU31" s="28"/>
      <c r="AV31" s="28"/>
      <c r="AW31" s="28"/>
      <c r="AX31" s="28"/>
      <c r="AY31" s="28" t="s">
        <v>20</v>
      </c>
      <c r="AZ31" s="28"/>
      <c r="BA31" s="28"/>
      <c r="BB31" s="28"/>
      <c r="BC31" s="28"/>
      <c r="BD31" s="28" t="s">
        <v>21</v>
      </c>
      <c r="BE31" s="28"/>
      <c r="BF31" s="28"/>
      <c r="BG31" s="28"/>
      <c r="BH31" s="28"/>
      <c r="BI31" s="28" t="s">
        <v>22</v>
      </c>
      <c r="BJ31" s="28"/>
      <c r="BK31" s="28"/>
      <c r="BL31" s="28"/>
      <c r="BM31" s="28"/>
      <c r="BN31" s="28" t="s">
        <v>23</v>
      </c>
      <c r="BO31" s="28"/>
      <c r="BP31" s="28"/>
      <c r="BQ31" s="28"/>
      <c r="BR31" s="28"/>
    </row>
    <row r="32" spans="45:70" ht="14.25" customHeight="1">
      <c r="AS32" s="15" t="s">
        <v>69</v>
      </c>
      <c r="AT32" s="28" t="str">
        <f>AT14</f>
        <v>浦城</v>
      </c>
      <c r="AU32" s="28"/>
      <c r="AV32" s="28"/>
      <c r="AW32" s="28"/>
      <c r="AX32" s="28"/>
      <c r="AY32" s="28">
        <f>(A12+A18+A27)</f>
        <v>0</v>
      </c>
      <c r="AZ32" s="28"/>
      <c r="BA32" s="28"/>
      <c r="BB32" s="28"/>
      <c r="BC32" s="28"/>
      <c r="BD32" s="28">
        <f>B12+B18+B27</f>
        <v>0</v>
      </c>
      <c r="BE32" s="28"/>
      <c r="BF32" s="28"/>
      <c r="BG32" s="28"/>
      <c r="BH32" s="28"/>
      <c r="BI32" s="28">
        <f>P11+P12+P13+P17+P18+P19+P26+P27+P28</f>
        <v>0</v>
      </c>
      <c r="BJ32" s="28"/>
      <c r="BK32" s="28"/>
      <c r="BL32" s="28"/>
      <c r="BM32" s="28"/>
      <c r="BN32" s="28">
        <f>R11+R12+R13+R17+R18+R19+R26+R27+R28</f>
        <v>0</v>
      </c>
      <c r="BO32" s="28"/>
      <c r="BP32" s="28"/>
      <c r="BQ32" s="28"/>
      <c r="BR32" s="28"/>
    </row>
    <row r="33" spans="45:70" ht="14.25" customHeight="1">
      <c r="AS33" s="15" t="s">
        <v>70</v>
      </c>
      <c r="AT33" s="28" t="str">
        <f>AT18</f>
        <v>前田</v>
      </c>
      <c r="AU33" s="28"/>
      <c r="AV33" s="28"/>
      <c r="AW33" s="28"/>
      <c r="AX33" s="28"/>
      <c r="AY33" s="28">
        <f>B12+A21+A24</f>
        <v>0</v>
      </c>
      <c r="AZ33" s="28"/>
      <c r="BA33" s="28"/>
      <c r="BB33" s="28"/>
      <c r="BC33" s="28"/>
      <c r="BD33" s="28">
        <f>A12+B21+B24</f>
        <v>0</v>
      </c>
      <c r="BE33" s="28"/>
      <c r="BF33" s="28"/>
      <c r="BG33" s="28"/>
      <c r="BH33" s="28"/>
      <c r="BI33" s="28">
        <f>R11+R12+R13+P20+P21+P22+P23+P24+P25</f>
        <v>0</v>
      </c>
      <c r="BJ33" s="28"/>
      <c r="BK33" s="28"/>
      <c r="BL33" s="28"/>
      <c r="BM33" s="28"/>
      <c r="BN33" s="28">
        <f>R12+R13+R14+R18+R19+R20+R27+R28+R29</f>
        <v>0</v>
      </c>
      <c r="BO33" s="28"/>
      <c r="BP33" s="28"/>
      <c r="BQ33" s="28"/>
      <c r="BR33" s="28"/>
    </row>
    <row r="34" spans="45:70" ht="14.25" customHeight="1">
      <c r="AS34" s="15" t="s">
        <v>72</v>
      </c>
      <c r="AT34" s="28" t="str">
        <f>AT22</f>
        <v>内間</v>
      </c>
      <c r="AU34" s="28"/>
      <c r="AV34" s="28"/>
      <c r="AW34" s="28"/>
      <c r="AX34" s="28"/>
      <c r="AY34" s="28">
        <f>(A14+A20+A29)</f>
        <v>0</v>
      </c>
      <c r="AZ34" s="28"/>
      <c r="BA34" s="28"/>
      <c r="BB34" s="28"/>
      <c r="BC34" s="28"/>
      <c r="BD34" s="28">
        <f>B14+B20+B29</f>
        <v>0</v>
      </c>
      <c r="BE34" s="28"/>
      <c r="BF34" s="28"/>
      <c r="BG34" s="28"/>
      <c r="BH34" s="28"/>
      <c r="BI34" s="28">
        <f>P13+P14+P15+P19+P20+P21+P28+P29+P30</f>
        <v>0</v>
      </c>
      <c r="BJ34" s="28"/>
      <c r="BK34" s="28"/>
      <c r="BL34" s="28"/>
      <c r="BM34" s="28"/>
      <c r="BN34" s="28">
        <f>P11+P12+P13+R20+R21+R22+R23+R24+R25</f>
        <v>0</v>
      </c>
      <c r="BO34" s="28"/>
      <c r="BP34" s="28"/>
      <c r="BQ34" s="28"/>
      <c r="BR34" s="28"/>
    </row>
    <row r="35" spans="45:70" ht="14.25" customHeight="1">
      <c r="AS35" s="15" t="s">
        <v>71</v>
      </c>
      <c r="AT35" s="28" t="str">
        <f>AT26</f>
        <v>曙</v>
      </c>
      <c r="AU35" s="28"/>
      <c r="AV35" s="28"/>
      <c r="AW35" s="28"/>
      <c r="AX35" s="28"/>
      <c r="AY35" s="28">
        <f>B15+B18+B24</f>
        <v>0</v>
      </c>
      <c r="AZ35" s="28"/>
      <c r="BA35" s="28"/>
      <c r="BB35" s="28"/>
      <c r="BC35" s="28"/>
      <c r="BD35" s="28">
        <f>A15+A18+A24</f>
        <v>0</v>
      </c>
      <c r="BE35" s="28"/>
      <c r="BF35" s="28"/>
      <c r="BG35" s="28"/>
      <c r="BH35" s="28"/>
      <c r="BI35" s="28">
        <f>R14+R15+R16+R17+R18+R19+R23+R24+R25</f>
        <v>0</v>
      </c>
      <c r="BJ35" s="28"/>
      <c r="BK35" s="28"/>
      <c r="BL35" s="28"/>
      <c r="BM35" s="28"/>
      <c r="BN35" s="28">
        <f>P14+P15+P16+P17+P18+P19+R23+R24+R25</f>
        <v>0</v>
      </c>
      <c r="BO35" s="28"/>
      <c r="BP35" s="28"/>
      <c r="BQ35" s="28"/>
      <c r="BR35" s="28"/>
    </row>
    <row r="36" ht="14.25" customHeight="1"/>
    <row r="37" ht="14.25" customHeight="1"/>
  </sheetData>
  <sheetProtection/>
  <mergeCells count="202">
    <mergeCell ref="BI35:BM35"/>
    <mergeCell ref="BN35:BR35"/>
    <mergeCell ref="BI34:BM34"/>
    <mergeCell ref="BN34:BR34"/>
    <mergeCell ref="BN31:BR31"/>
    <mergeCell ref="BD34:BH34"/>
    <mergeCell ref="BD35:BH35"/>
    <mergeCell ref="BI33:BM33"/>
    <mergeCell ref="BI32:BM32"/>
    <mergeCell ref="BI31:BM31"/>
    <mergeCell ref="AT31:AX31"/>
    <mergeCell ref="BN32:BR32"/>
    <mergeCell ref="BN33:BR33"/>
    <mergeCell ref="AT26:AX29"/>
    <mergeCell ref="AY26:BC27"/>
    <mergeCell ref="AN20:AQ22"/>
    <mergeCell ref="AT18:AX21"/>
    <mergeCell ref="AN26:AQ28"/>
    <mergeCell ref="BD32:BH32"/>
    <mergeCell ref="BD33:BH33"/>
    <mergeCell ref="AT35:AX35"/>
    <mergeCell ref="AT34:AX34"/>
    <mergeCell ref="AN14:AQ16"/>
    <mergeCell ref="AN23:AQ25"/>
    <mergeCell ref="AY32:BC32"/>
    <mergeCell ref="AY33:BC33"/>
    <mergeCell ref="AT32:AX32"/>
    <mergeCell ref="AY35:BC35"/>
    <mergeCell ref="AY34:BC34"/>
    <mergeCell ref="AT33:AX33"/>
    <mergeCell ref="AY20:AZ21"/>
    <mergeCell ref="BA20:BA21"/>
    <mergeCell ref="AY14:BC17"/>
    <mergeCell ref="AY18:BC19"/>
    <mergeCell ref="BD31:BH31"/>
    <mergeCell ref="BA24:BA25"/>
    <mergeCell ref="BA28:BA29"/>
    <mergeCell ref="BB28:BC29"/>
    <mergeCell ref="BD26:BH27"/>
    <mergeCell ref="AY22:BC23"/>
    <mergeCell ref="AY31:BC31"/>
    <mergeCell ref="AY28:AZ29"/>
    <mergeCell ref="BF28:BF29"/>
    <mergeCell ref="BG28:BH29"/>
    <mergeCell ref="F7:H7"/>
    <mergeCell ref="I7:AN7"/>
    <mergeCell ref="H10:M10"/>
    <mergeCell ref="N10:T10"/>
    <mergeCell ref="U10:Z10"/>
    <mergeCell ref="F11:F13"/>
    <mergeCell ref="G11:G13"/>
    <mergeCell ref="H11:M13"/>
    <mergeCell ref="O11:O13"/>
    <mergeCell ref="BN13:BR13"/>
    <mergeCell ref="BD11:BH11"/>
    <mergeCell ref="BD12:BE12"/>
    <mergeCell ref="BI13:BM13"/>
    <mergeCell ref="BG12:BH12"/>
    <mergeCell ref="BI11:BM11"/>
    <mergeCell ref="BN11:BR11"/>
    <mergeCell ref="BI14:BM15"/>
    <mergeCell ref="BK16:BK17"/>
    <mergeCell ref="BD16:BE17"/>
    <mergeCell ref="AY10:BC10"/>
    <mergeCell ref="BD10:BH10"/>
    <mergeCell ref="S11:S13"/>
    <mergeCell ref="AN10:AQ10"/>
    <mergeCell ref="U11:Z13"/>
    <mergeCell ref="AA11:AA13"/>
    <mergeCell ref="AB11:AG13"/>
    <mergeCell ref="AB10:AG10"/>
    <mergeCell ref="AH10:AM10"/>
    <mergeCell ref="AY13:BC13"/>
    <mergeCell ref="BS10:BU13"/>
    <mergeCell ref="AH11:AM13"/>
    <mergeCell ref="AS10:AX13"/>
    <mergeCell ref="BD13:BH13"/>
    <mergeCell ref="BL12:BM12"/>
    <mergeCell ref="BN12:BO12"/>
    <mergeCell ref="BN10:BR10"/>
    <mergeCell ref="BI10:BM10"/>
    <mergeCell ref="AB17:AG19"/>
    <mergeCell ref="BY10:CA13"/>
    <mergeCell ref="CB10:CD13"/>
    <mergeCell ref="AN11:AQ13"/>
    <mergeCell ref="AY11:BC11"/>
    <mergeCell ref="AY12:AZ12"/>
    <mergeCell ref="BB12:BC12"/>
    <mergeCell ref="BV10:BX13"/>
    <mergeCell ref="BI12:BJ12"/>
    <mergeCell ref="BQ12:BR12"/>
    <mergeCell ref="AB14:AG16"/>
    <mergeCell ref="BD14:BH15"/>
    <mergeCell ref="F14:F16"/>
    <mergeCell ref="G14:G16"/>
    <mergeCell ref="H14:M16"/>
    <mergeCell ref="AH14:AM16"/>
    <mergeCell ref="O14:O16"/>
    <mergeCell ref="S14:S16"/>
    <mergeCell ref="U14:Z16"/>
    <mergeCell ref="AA14:AA16"/>
    <mergeCell ref="BN14:BR15"/>
    <mergeCell ref="AS18:AS21"/>
    <mergeCell ref="AS14:AS17"/>
    <mergeCell ref="AT14:AX17"/>
    <mergeCell ref="BG16:BH17"/>
    <mergeCell ref="BI16:BJ17"/>
    <mergeCell ref="BN16:BO17"/>
    <mergeCell ref="BP16:BP17"/>
    <mergeCell ref="BL16:BM17"/>
    <mergeCell ref="BQ16:BR17"/>
    <mergeCell ref="BN20:BO21"/>
    <mergeCell ref="BD18:BH21"/>
    <mergeCell ref="BI18:BM19"/>
    <mergeCell ref="BK20:BK21"/>
    <mergeCell ref="BL20:BM21"/>
    <mergeCell ref="BN18:BR19"/>
    <mergeCell ref="BQ20:BR21"/>
    <mergeCell ref="BF16:BF17"/>
    <mergeCell ref="CB14:CD17"/>
    <mergeCell ref="BS15:BS16"/>
    <mergeCell ref="BT15:BT16"/>
    <mergeCell ref="BU15:BU16"/>
    <mergeCell ref="BV14:BX17"/>
    <mergeCell ref="BY14:CA17"/>
    <mergeCell ref="CB18:CD21"/>
    <mergeCell ref="BS19:BS20"/>
    <mergeCell ref="BT19:BT20"/>
    <mergeCell ref="BU19:BU20"/>
    <mergeCell ref="BV18:BX21"/>
    <mergeCell ref="BY18:CA21"/>
    <mergeCell ref="U17:Z19"/>
    <mergeCell ref="AA17:AA19"/>
    <mergeCell ref="BB20:BC21"/>
    <mergeCell ref="AA20:AA22"/>
    <mergeCell ref="AS22:AS25"/>
    <mergeCell ref="U23:Z25"/>
    <mergeCell ref="AA23:AA25"/>
    <mergeCell ref="AH17:AM19"/>
    <mergeCell ref="AN17:AQ19"/>
    <mergeCell ref="U20:Z22"/>
    <mergeCell ref="F17:F19"/>
    <mergeCell ref="S20:S22"/>
    <mergeCell ref="G17:G19"/>
    <mergeCell ref="H17:M19"/>
    <mergeCell ref="O17:O19"/>
    <mergeCell ref="S17:S19"/>
    <mergeCell ref="BN22:BR23"/>
    <mergeCell ref="BP20:BP21"/>
    <mergeCell ref="BD24:BE25"/>
    <mergeCell ref="BF24:BF25"/>
    <mergeCell ref="BI20:BJ21"/>
    <mergeCell ref="BD22:BH23"/>
    <mergeCell ref="BI22:BM25"/>
    <mergeCell ref="BP24:BP25"/>
    <mergeCell ref="BQ24:BR25"/>
    <mergeCell ref="BN24:BO25"/>
    <mergeCell ref="AH23:AM25"/>
    <mergeCell ref="F20:F22"/>
    <mergeCell ref="G20:G22"/>
    <mergeCell ref="H20:M22"/>
    <mergeCell ref="O20:O22"/>
    <mergeCell ref="F26:F28"/>
    <mergeCell ref="G26:G28"/>
    <mergeCell ref="H26:M28"/>
    <mergeCell ref="O26:O28"/>
    <mergeCell ref="CB22:CD25"/>
    <mergeCell ref="F23:F25"/>
    <mergeCell ref="G23:G25"/>
    <mergeCell ref="H23:M25"/>
    <mergeCell ref="O23:O25"/>
    <mergeCell ref="BB24:BC25"/>
    <mergeCell ref="S23:S25"/>
    <mergeCell ref="AB20:AG22"/>
    <mergeCell ref="BG24:BH25"/>
    <mergeCell ref="AH20:AM22"/>
    <mergeCell ref="BY22:CA25"/>
    <mergeCell ref="S26:S28"/>
    <mergeCell ref="AT22:AX25"/>
    <mergeCell ref="AY24:AZ25"/>
    <mergeCell ref="U26:Z28"/>
    <mergeCell ref="AA26:AA28"/>
    <mergeCell ref="AB26:AG28"/>
    <mergeCell ref="AH26:AM28"/>
    <mergeCell ref="AS26:AS29"/>
    <mergeCell ref="AB23:AG25"/>
    <mergeCell ref="CB26:CD29"/>
    <mergeCell ref="BS27:BS28"/>
    <mergeCell ref="BT27:BT28"/>
    <mergeCell ref="BU27:BU28"/>
    <mergeCell ref="BV26:BX29"/>
    <mergeCell ref="BY26:CA29"/>
    <mergeCell ref="BV22:BX25"/>
    <mergeCell ref="BI26:BM27"/>
    <mergeCell ref="BD28:BE29"/>
    <mergeCell ref="BL28:BM29"/>
    <mergeCell ref="BI28:BJ29"/>
    <mergeCell ref="BK28:BK29"/>
    <mergeCell ref="BS23:BS24"/>
    <mergeCell ref="BT23:BT24"/>
    <mergeCell ref="BU23:BU24"/>
    <mergeCell ref="BN26:BR29"/>
  </mergeCells>
  <printOptions/>
  <pageMargins left="0.2" right="0.2" top="0.2" bottom="0.25" header="0.512" footer="0.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40"/>
  <sheetViews>
    <sheetView zoomScalePageLayoutView="0" workbookViewId="0" topLeftCell="F1">
      <selection activeCell="AB56" sqref="AB56:AG58"/>
    </sheetView>
  </sheetViews>
  <sheetFormatPr defaultColWidth="9.00390625" defaultRowHeight="13.5"/>
  <cols>
    <col min="1" max="2" width="4.00390625" style="0" hidden="1" customWidth="1"/>
    <col min="3" max="3" width="2.875" style="0" hidden="1" customWidth="1"/>
    <col min="4" max="4" width="3.375" style="0" hidden="1" customWidth="1"/>
    <col min="5" max="5" width="2.25390625" style="0" hidden="1" customWidth="1"/>
    <col min="6" max="6" width="4.00390625" style="0" bestFit="1" customWidth="1"/>
    <col min="7" max="7" width="2.25390625" style="0" customWidth="1"/>
    <col min="8" max="13" width="1.4921875" style="0" customWidth="1"/>
    <col min="14" max="14" width="2.00390625" style="0" customWidth="1"/>
    <col min="15" max="15" width="2.25390625" style="0" customWidth="1"/>
    <col min="16" max="16" width="4.00390625" style="0" bestFit="1" customWidth="1"/>
    <col min="17" max="17" width="2.25390625" style="0" customWidth="1"/>
    <col min="18" max="18" width="4.00390625" style="0" bestFit="1" customWidth="1"/>
    <col min="19" max="19" width="2.25390625" style="0" customWidth="1"/>
    <col min="20" max="20" width="2.00390625" style="0" customWidth="1"/>
    <col min="21" max="26" width="1.4921875" style="0" customWidth="1"/>
    <col min="27" max="27" width="2.25390625" style="0" customWidth="1"/>
    <col min="28" max="39" width="1.37890625" style="0" customWidth="1"/>
    <col min="40" max="43" width="1.4921875" style="0" customWidth="1"/>
    <col min="44" max="44" width="1.25" style="0" customWidth="1"/>
    <col min="45" max="45" width="2.25390625" style="0" customWidth="1"/>
    <col min="46" max="50" width="1.75390625" style="0" customWidth="1"/>
    <col min="51" max="75" width="1.625" style="0" customWidth="1"/>
    <col min="76" max="76" width="2.25390625" style="0" customWidth="1"/>
    <col min="77" max="77" width="1.625" style="0" customWidth="1"/>
    <col min="78" max="78" width="2.25390625" style="0" customWidth="1"/>
    <col min="79" max="81" width="1.875" style="0" customWidth="1"/>
    <col min="82" max="84" width="2.50390625" style="0" customWidth="1"/>
    <col min="85" max="87" width="1.75390625" style="0" customWidth="1"/>
    <col min="88" max="94" width="2.25390625" style="0" customWidth="1"/>
  </cols>
  <sheetData>
    <row r="1" spans="5:87" ht="18.75">
      <c r="E1" s="13"/>
      <c r="F1" s="16" t="s">
        <v>84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</row>
    <row r="2" spans="88:95" ht="12.75">
      <c r="CJ2" s="18"/>
      <c r="CK2" s="18"/>
      <c r="CL2" s="18"/>
      <c r="CM2" s="18"/>
      <c r="CN2" s="18"/>
      <c r="CO2" s="18"/>
      <c r="CP2" s="18"/>
      <c r="CQ2" s="18"/>
    </row>
    <row r="3" spans="5:95" ht="16.5">
      <c r="E3" s="14"/>
      <c r="F3" s="25" t="s">
        <v>19</v>
      </c>
      <c r="G3" s="26"/>
      <c r="H3" s="26"/>
      <c r="I3" s="25" t="s">
        <v>27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19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"/>
      <c r="CI3" s="3"/>
      <c r="CJ3" s="18"/>
      <c r="CK3" s="18"/>
      <c r="CL3" s="18"/>
      <c r="CM3" s="18"/>
      <c r="CN3" s="18"/>
      <c r="CO3" s="18"/>
      <c r="CP3" s="18"/>
      <c r="CQ3" s="18"/>
    </row>
    <row r="4" spans="5:95" ht="11.25" customHeight="1">
      <c r="E4" s="1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1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I4" s="4"/>
      <c r="CJ4" s="18"/>
      <c r="CK4" s="18"/>
      <c r="CL4" s="18"/>
      <c r="CM4" s="18"/>
      <c r="CN4" s="18"/>
      <c r="CO4" s="18"/>
      <c r="CP4" s="18"/>
      <c r="CQ4" s="18"/>
    </row>
    <row r="5" spans="5:95" ht="16.5">
      <c r="E5" s="10"/>
      <c r="F5" s="27"/>
      <c r="G5" s="26"/>
      <c r="H5" s="26"/>
      <c r="I5" s="25" t="s">
        <v>26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1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I5" s="4"/>
      <c r="CJ5" s="18"/>
      <c r="CK5" s="18"/>
      <c r="CL5" s="18"/>
      <c r="CM5" s="18"/>
      <c r="CN5" s="18"/>
      <c r="CO5" s="18"/>
      <c r="CP5" s="18"/>
      <c r="CQ5" s="18"/>
    </row>
    <row r="6" spans="5:95" ht="11.2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23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6"/>
      <c r="CI6" s="7"/>
      <c r="CJ6" s="18"/>
      <c r="CK6" s="18"/>
      <c r="CL6" s="18"/>
      <c r="CM6" s="18"/>
      <c r="CN6" s="18"/>
      <c r="CO6" s="18"/>
      <c r="CP6" s="18"/>
      <c r="CQ6" s="18"/>
    </row>
    <row r="7" spans="6:52" ht="16.5">
      <c r="F7" s="40" t="s">
        <v>18</v>
      </c>
      <c r="G7" s="41"/>
      <c r="H7" s="41"/>
      <c r="I7" s="42" t="s">
        <v>83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5:52" ht="16.5">
      <c r="E8" s="10"/>
      <c r="AO8" s="11"/>
      <c r="AP8" s="11"/>
      <c r="AQ8" s="11"/>
      <c r="AR8" s="11"/>
      <c r="AS8" s="11"/>
      <c r="AT8" s="11"/>
      <c r="AU8" s="17" t="s">
        <v>25</v>
      </c>
      <c r="AV8" s="11"/>
      <c r="AW8" s="11"/>
      <c r="AX8" s="11"/>
      <c r="AY8" s="11"/>
      <c r="AZ8" s="11"/>
    </row>
    <row r="9" spans="5:47" ht="12.75">
      <c r="E9" s="9"/>
      <c r="F9" s="9"/>
      <c r="G9" s="9"/>
      <c r="H9" s="9"/>
      <c r="I9" s="9"/>
      <c r="J9" s="9"/>
      <c r="K9" s="9"/>
      <c r="L9" s="9"/>
      <c r="M9" s="9"/>
      <c r="N9" s="17" t="s">
        <v>28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U9" t="s">
        <v>39</v>
      </c>
    </row>
    <row r="10" spans="6:87" ht="12.75">
      <c r="F10" s="8"/>
      <c r="G10" s="8"/>
      <c r="H10" s="28" t="s">
        <v>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9</v>
      </c>
      <c r="V10" s="28"/>
      <c r="W10" s="28"/>
      <c r="X10" s="28"/>
      <c r="Y10" s="28"/>
      <c r="Z10" s="28"/>
      <c r="AA10" s="8"/>
      <c r="AB10" s="28" t="s">
        <v>3</v>
      </c>
      <c r="AC10" s="28"/>
      <c r="AD10" s="28"/>
      <c r="AE10" s="28"/>
      <c r="AF10" s="28"/>
      <c r="AG10" s="28"/>
      <c r="AH10" s="28" t="s">
        <v>2</v>
      </c>
      <c r="AI10" s="28"/>
      <c r="AJ10" s="28"/>
      <c r="AK10" s="28"/>
      <c r="AL10" s="28"/>
      <c r="AM10" s="28"/>
      <c r="AN10" s="28" t="s">
        <v>12</v>
      </c>
      <c r="AO10" s="28"/>
      <c r="AP10" s="28"/>
      <c r="AQ10" s="28"/>
      <c r="AS10" s="28" t="s">
        <v>9</v>
      </c>
      <c r="AT10" s="28"/>
      <c r="AU10" s="28"/>
      <c r="AV10" s="28"/>
      <c r="AW10" s="28"/>
      <c r="AX10" s="28"/>
      <c r="AY10" s="28" t="s">
        <v>4</v>
      </c>
      <c r="AZ10" s="28"/>
      <c r="BA10" s="28"/>
      <c r="BB10" s="28"/>
      <c r="BC10" s="28"/>
      <c r="BD10" s="28" t="s">
        <v>5</v>
      </c>
      <c r="BE10" s="28"/>
      <c r="BF10" s="28"/>
      <c r="BG10" s="28"/>
      <c r="BH10" s="28"/>
      <c r="BI10" s="28" t="s">
        <v>8</v>
      </c>
      <c r="BJ10" s="28"/>
      <c r="BK10" s="28"/>
      <c r="BL10" s="28"/>
      <c r="BM10" s="28"/>
      <c r="BN10" s="28" t="s">
        <v>6</v>
      </c>
      <c r="BO10" s="28"/>
      <c r="BP10" s="28"/>
      <c r="BQ10" s="28"/>
      <c r="BR10" s="28"/>
      <c r="BS10" s="28" t="s">
        <v>7</v>
      </c>
      <c r="BT10" s="28"/>
      <c r="BU10" s="28"/>
      <c r="BV10" s="28"/>
      <c r="BW10" s="28"/>
      <c r="BX10" s="35" t="s">
        <v>17</v>
      </c>
      <c r="BY10" s="31"/>
      <c r="BZ10" s="32"/>
      <c r="CA10" s="39" t="s">
        <v>10</v>
      </c>
      <c r="CB10" s="39"/>
      <c r="CC10" s="39"/>
      <c r="CD10" s="39" t="s">
        <v>11</v>
      </c>
      <c r="CE10" s="39"/>
      <c r="CF10" s="39"/>
      <c r="CG10" s="28" t="s">
        <v>13</v>
      </c>
      <c r="CH10" s="28"/>
      <c r="CI10" s="28"/>
    </row>
    <row r="11" spans="3:87" ht="14.25" customHeight="1">
      <c r="C11">
        <f aca="true" t="shared" si="0" ref="C11:C40">IF(P11&gt;R11,1,0)</f>
        <v>0</v>
      </c>
      <c r="D11">
        <f aca="true" t="shared" si="1" ref="D11:D40">IF(R11&gt;P11,1,0)</f>
        <v>0</v>
      </c>
      <c r="F11" s="28">
        <v>1</v>
      </c>
      <c r="G11" s="28" t="s">
        <v>5</v>
      </c>
      <c r="H11" s="38" t="str">
        <f>AT18</f>
        <v>港川</v>
      </c>
      <c r="I11" s="38"/>
      <c r="J11" s="38"/>
      <c r="K11" s="38"/>
      <c r="L11" s="38"/>
      <c r="M11" s="38"/>
      <c r="N11" s="1"/>
      <c r="O11" s="47" t="s">
        <v>0</v>
      </c>
      <c r="P11" s="2"/>
      <c r="Q11" s="2" t="s">
        <v>16</v>
      </c>
      <c r="R11" s="2"/>
      <c r="S11" s="47" t="s">
        <v>1</v>
      </c>
      <c r="T11" s="3"/>
      <c r="U11" s="38" t="str">
        <f>AT30</f>
        <v>たくし</v>
      </c>
      <c r="V11" s="38"/>
      <c r="W11" s="38"/>
      <c r="X11" s="38"/>
      <c r="Y11" s="38"/>
      <c r="Z11" s="38"/>
      <c r="AA11" s="28" t="s">
        <v>7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 t="s">
        <v>4</v>
      </c>
      <c r="AO11" s="28"/>
      <c r="AP11" s="28"/>
      <c r="AQ11" s="28"/>
      <c r="AS11" s="28"/>
      <c r="AT11" s="28"/>
      <c r="AU11" s="28"/>
      <c r="AV11" s="28"/>
      <c r="AW11" s="28"/>
      <c r="AX11" s="28"/>
      <c r="AY11" s="44" t="str">
        <f>AT14</f>
        <v>当山</v>
      </c>
      <c r="AZ11" s="45"/>
      <c r="BA11" s="45"/>
      <c r="BB11" s="45"/>
      <c r="BC11" s="46"/>
      <c r="BD11" s="44" t="str">
        <f>AT18</f>
        <v>港川</v>
      </c>
      <c r="BE11" s="45"/>
      <c r="BF11" s="45"/>
      <c r="BG11" s="45"/>
      <c r="BH11" s="46"/>
      <c r="BI11" s="44" t="str">
        <f>AT22</f>
        <v>神森</v>
      </c>
      <c r="BJ11" s="45"/>
      <c r="BK11" s="45"/>
      <c r="BL11" s="45"/>
      <c r="BM11" s="46"/>
      <c r="BN11" s="44" t="str">
        <f>AT26</f>
        <v>浦添</v>
      </c>
      <c r="BO11" s="45"/>
      <c r="BP11" s="45"/>
      <c r="BQ11" s="45"/>
      <c r="BR11" s="46"/>
      <c r="BS11" s="44" t="str">
        <f>AT30</f>
        <v>たくし</v>
      </c>
      <c r="BT11" s="45"/>
      <c r="BU11" s="45"/>
      <c r="BV11" s="45"/>
      <c r="BW11" s="46"/>
      <c r="BX11" s="53"/>
      <c r="BY11" s="37"/>
      <c r="BZ11" s="54"/>
      <c r="CA11" s="39"/>
      <c r="CB11" s="39"/>
      <c r="CC11" s="39"/>
      <c r="CD11" s="39"/>
      <c r="CE11" s="39"/>
      <c r="CF11" s="39"/>
      <c r="CG11" s="28"/>
      <c r="CH11" s="28"/>
      <c r="CI11" s="28"/>
    </row>
    <row r="12" spans="1:87" ht="14.25" customHeight="1">
      <c r="A12">
        <f>IF(N12="",0,N12)</f>
        <v>0</v>
      </c>
      <c r="B12">
        <f>IF(T12="",0,T12)</f>
        <v>0</v>
      </c>
      <c r="C12">
        <f t="shared" si="0"/>
        <v>0</v>
      </c>
      <c r="D12">
        <f t="shared" si="1"/>
        <v>0</v>
      </c>
      <c r="F12" s="28"/>
      <c r="G12" s="28"/>
      <c r="H12" s="38"/>
      <c r="I12" s="38"/>
      <c r="J12" s="38"/>
      <c r="K12" s="38"/>
      <c r="L12" s="38"/>
      <c r="M12" s="38"/>
      <c r="N12" s="8">
        <f>IF(SUM(C11:D13)&gt;0,SUM(C11:C13),"")</f>
      </c>
      <c r="O12" s="48"/>
      <c r="Q12" t="s">
        <v>16</v>
      </c>
      <c r="S12" s="48"/>
      <c r="T12" s="8">
        <f>IF(SUM(C11:D13)&gt;0,SUM(D11:D13),"")</f>
      </c>
      <c r="U12" s="38"/>
      <c r="V12" s="38"/>
      <c r="W12" s="38"/>
      <c r="X12" s="38"/>
      <c r="Y12" s="38"/>
      <c r="Z12" s="3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28"/>
      <c r="AT12" s="28"/>
      <c r="AU12" s="28"/>
      <c r="AV12" s="28"/>
      <c r="AW12" s="28"/>
      <c r="AX12" s="28"/>
      <c r="AY12" s="36" t="s">
        <v>14</v>
      </c>
      <c r="AZ12" s="33"/>
      <c r="BA12" s="6"/>
      <c r="BB12" s="33" t="s">
        <v>15</v>
      </c>
      <c r="BC12" s="34"/>
      <c r="BD12" s="36" t="s">
        <v>14</v>
      </c>
      <c r="BE12" s="33"/>
      <c r="BF12" s="6"/>
      <c r="BG12" s="33" t="s">
        <v>15</v>
      </c>
      <c r="BH12" s="34"/>
      <c r="BI12" s="36" t="s">
        <v>14</v>
      </c>
      <c r="BJ12" s="33"/>
      <c r="BK12" s="6"/>
      <c r="BL12" s="33" t="s">
        <v>15</v>
      </c>
      <c r="BM12" s="34"/>
      <c r="BN12" s="36" t="s">
        <v>14</v>
      </c>
      <c r="BO12" s="33"/>
      <c r="BP12" s="6"/>
      <c r="BQ12" s="33" t="s">
        <v>15</v>
      </c>
      <c r="BR12" s="34"/>
      <c r="BS12" s="36" t="s">
        <v>14</v>
      </c>
      <c r="BT12" s="33"/>
      <c r="BU12" s="6"/>
      <c r="BV12" s="33" t="s">
        <v>15</v>
      </c>
      <c r="BW12" s="34"/>
      <c r="BX12" s="53"/>
      <c r="BY12" s="37"/>
      <c r="BZ12" s="54"/>
      <c r="CA12" s="39"/>
      <c r="CB12" s="39"/>
      <c r="CC12" s="39"/>
      <c r="CD12" s="39"/>
      <c r="CE12" s="39"/>
      <c r="CF12" s="39"/>
      <c r="CG12" s="28"/>
      <c r="CH12" s="28"/>
      <c r="CI12" s="28"/>
    </row>
    <row r="13" spans="3:87" ht="14.25" customHeight="1">
      <c r="C13">
        <f t="shared" si="0"/>
        <v>0</v>
      </c>
      <c r="D13">
        <f t="shared" si="1"/>
        <v>0</v>
      </c>
      <c r="F13" s="28"/>
      <c r="G13" s="28"/>
      <c r="H13" s="38"/>
      <c r="I13" s="38"/>
      <c r="J13" s="38"/>
      <c r="K13" s="38"/>
      <c r="L13" s="38"/>
      <c r="M13" s="38"/>
      <c r="N13" s="5"/>
      <c r="O13" s="49"/>
      <c r="P13" s="6"/>
      <c r="Q13" s="6" t="s">
        <v>16</v>
      </c>
      <c r="R13" s="6"/>
      <c r="S13" s="49"/>
      <c r="T13" s="7"/>
      <c r="U13" s="38"/>
      <c r="V13" s="38"/>
      <c r="W13" s="38"/>
      <c r="X13" s="38"/>
      <c r="Y13" s="38"/>
      <c r="Z13" s="3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S13" s="28"/>
      <c r="AT13" s="28"/>
      <c r="AU13" s="28"/>
      <c r="AV13" s="28"/>
      <c r="AW13" s="28"/>
      <c r="AX13" s="28"/>
      <c r="AY13" s="50" t="s">
        <v>40</v>
      </c>
      <c r="AZ13" s="51"/>
      <c r="BA13" s="51"/>
      <c r="BB13" s="51"/>
      <c r="BC13" s="52"/>
      <c r="BD13" s="50" t="s">
        <v>40</v>
      </c>
      <c r="BE13" s="51"/>
      <c r="BF13" s="51"/>
      <c r="BG13" s="51"/>
      <c r="BH13" s="52"/>
      <c r="BI13" s="50" t="s">
        <v>40</v>
      </c>
      <c r="BJ13" s="51"/>
      <c r="BK13" s="51"/>
      <c r="BL13" s="51"/>
      <c r="BM13" s="52"/>
      <c r="BN13" s="50" t="s">
        <v>40</v>
      </c>
      <c r="BO13" s="51"/>
      <c r="BP13" s="51"/>
      <c r="BQ13" s="51"/>
      <c r="BR13" s="52"/>
      <c r="BS13" s="50" t="s">
        <v>40</v>
      </c>
      <c r="BT13" s="51"/>
      <c r="BU13" s="51"/>
      <c r="BV13" s="51"/>
      <c r="BW13" s="52"/>
      <c r="BX13" s="36"/>
      <c r="BY13" s="33"/>
      <c r="BZ13" s="34"/>
      <c r="CA13" s="39"/>
      <c r="CB13" s="39"/>
      <c r="CC13" s="39"/>
      <c r="CD13" s="39"/>
      <c r="CE13" s="39"/>
      <c r="CF13" s="39"/>
      <c r="CG13" s="28"/>
      <c r="CH13" s="28"/>
      <c r="CI13" s="28"/>
    </row>
    <row r="14" spans="3:87" ht="14.25" customHeight="1">
      <c r="C14">
        <f t="shared" si="0"/>
        <v>0</v>
      </c>
      <c r="D14">
        <f t="shared" si="1"/>
        <v>0</v>
      </c>
      <c r="F14" s="28">
        <v>2</v>
      </c>
      <c r="G14" s="28" t="s">
        <v>41</v>
      </c>
      <c r="H14" s="38" t="str">
        <f>AT22</f>
        <v>神森</v>
      </c>
      <c r="I14" s="38"/>
      <c r="J14" s="38"/>
      <c r="K14" s="38"/>
      <c r="L14" s="38"/>
      <c r="M14" s="38"/>
      <c r="N14" s="1"/>
      <c r="O14" s="47" t="s">
        <v>42</v>
      </c>
      <c r="P14" s="2"/>
      <c r="Q14" s="2" t="s">
        <v>16</v>
      </c>
      <c r="R14" s="2"/>
      <c r="S14" s="47" t="s">
        <v>43</v>
      </c>
      <c r="T14" s="3"/>
      <c r="U14" s="38" t="str">
        <f>AT26</f>
        <v>浦添</v>
      </c>
      <c r="V14" s="38"/>
      <c r="W14" s="38"/>
      <c r="X14" s="38"/>
      <c r="Y14" s="38"/>
      <c r="Z14" s="38"/>
      <c r="AA14" s="28" t="s">
        <v>44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45</v>
      </c>
      <c r="AO14" s="28"/>
      <c r="AP14" s="28"/>
      <c r="AQ14" s="28"/>
      <c r="AS14" s="35" t="s">
        <v>46</v>
      </c>
      <c r="AT14" s="29" t="s">
        <v>34</v>
      </c>
      <c r="AU14" s="29"/>
      <c r="AV14" s="29"/>
      <c r="AW14" s="29"/>
      <c r="AX14" s="29"/>
      <c r="AY14" s="56"/>
      <c r="AZ14" s="56"/>
      <c r="BA14" s="56"/>
      <c r="BB14" s="56"/>
      <c r="BC14" s="56"/>
      <c r="BD14" s="35" t="str">
        <f>IF(BD16="-","-",IF(BD16&gt;BG16,"○","×"))</f>
        <v>-</v>
      </c>
      <c r="BE14" s="31"/>
      <c r="BF14" s="31"/>
      <c r="BG14" s="31"/>
      <c r="BH14" s="32"/>
      <c r="BI14" s="35" t="str">
        <f>IF(BI16="-","-",IF(BI16&gt;BL16,"○","×"))</f>
        <v>-</v>
      </c>
      <c r="BJ14" s="31"/>
      <c r="BK14" s="31"/>
      <c r="BL14" s="31"/>
      <c r="BM14" s="32"/>
      <c r="BN14" s="35" t="str">
        <f>IF(BN16="-","-",IF(BN16&gt;BQ16,"○","×"))</f>
        <v>-</v>
      </c>
      <c r="BO14" s="31"/>
      <c r="BP14" s="31"/>
      <c r="BQ14" s="31"/>
      <c r="BR14" s="32"/>
      <c r="BS14" s="35" t="str">
        <f>IF(BS16="-","-",IF(BS16&gt;BV16,"○","×"))</f>
        <v>-</v>
      </c>
      <c r="BT14" s="31"/>
      <c r="BU14" s="31"/>
      <c r="BV14" s="31"/>
      <c r="BW14" s="32"/>
      <c r="BX14" s="2"/>
      <c r="BY14" s="2"/>
      <c r="BZ14" s="3"/>
      <c r="CA14" s="55">
        <f>IF(AY36=0,"",AY36/BD36)</f>
      </c>
      <c r="CB14" s="55"/>
      <c r="CC14" s="55"/>
      <c r="CD14" s="55">
        <f>IF(BI36=0,"",BI36/BN36)</f>
      </c>
      <c r="CE14" s="55"/>
      <c r="CF14" s="55"/>
      <c r="CG14" s="28"/>
      <c r="CH14" s="28"/>
      <c r="CI14" s="28"/>
    </row>
    <row r="15" spans="1:87" ht="14.25" customHeight="1">
      <c r="A15">
        <f>IF(N15="",0,N15)</f>
        <v>0</v>
      </c>
      <c r="B15">
        <f>IF(T15="",0,T15)</f>
        <v>0</v>
      </c>
      <c r="C15">
        <f t="shared" si="0"/>
        <v>0</v>
      </c>
      <c r="D15">
        <f t="shared" si="1"/>
        <v>0</v>
      </c>
      <c r="F15" s="28"/>
      <c r="G15" s="28"/>
      <c r="H15" s="38"/>
      <c r="I15" s="38"/>
      <c r="J15" s="38"/>
      <c r="K15" s="38"/>
      <c r="L15" s="38"/>
      <c r="M15" s="38"/>
      <c r="N15" s="8">
        <f>IF(SUM(C14:D16)&gt;0,SUM(C14:C16),"")</f>
      </c>
      <c r="O15" s="48"/>
      <c r="Q15" t="s">
        <v>16</v>
      </c>
      <c r="S15" s="48"/>
      <c r="T15" s="8">
        <f>IF(SUM(C14:D16)&gt;0,SUM(D14:D16),"")</f>
      </c>
      <c r="U15" s="38"/>
      <c r="V15" s="38"/>
      <c r="W15" s="38"/>
      <c r="X15" s="38"/>
      <c r="Y15" s="38"/>
      <c r="Z15" s="3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S15" s="53"/>
      <c r="AT15" s="29"/>
      <c r="AU15" s="29"/>
      <c r="AV15" s="29"/>
      <c r="AW15" s="29"/>
      <c r="AX15" s="29"/>
      <c r="AY15" s="56"/>
      <c r="AZ15" s="56"/>
      <c r="BA15" s="56"/>
      <c r="BB15" s="56"/>
      <c r="BC15" s="56"/>
      <c r="BD15" s="36"/>
      <c r="BE15" s="33"/>
      <c r="BF15" s="33"/>
      <c r="BG15" s="33"/>
      <c r="BH15" s="34"/>
      <c r="BI15" s="36"/>
      <c r="BJ15" s="33"/>
      <c r="BK15" s="33"/>
      <c r="BL15" s="33"/>
      <c r="BM15" s="34"/>
      <c r="BN15" s="36"/>
      <c r="BO15" s="33"/>
      <c r="BP15" s="33"/>
      <c r="BQ15" s="33"/>
      <c r="BR15" s="34"/>
      <c r="BS15" s="36"/>
      <c r="BT15" s="33"/>
      <c r="BU15" s="33"/>
      <c r="BV15" s="33"/>
      <c r="BW15" s="34"/>
      <c r="BX15" s="37">
        <f>COUNTIF(AY14:BW15,"○")</f>
        <v>0</v>
      </c>
      <c r="BY15" s="37" t="s">
        <v>16</v>
      </c>
      <c r="BZ15" s="37">
        <f>COUNTIF(AY14:BW15,"×")</f>
        <v>0</v>
      </c>
      <c r="CA15" s="55"/>
      <c r="CB15" s="55"/>
      <c r="CC15" s="55"/>
      <c r="CD15" s="55"/>
      <c r="CE15" s="55"/>
      <c r="CF15" s="55"/>
      <c r="CG15" s="28"/>
      <c r="CH15" s="28"/>
      <c r="CI15" s="28"/>
    </row>
    <row r="16" spans="3:87" ht="14.25" customHeight="1">
      <c r="C16">
        <f t="shared" si="0"/>
        <v>0</v>
      </c>
      <c r="D16">
        <f t="shared" si="1"/>
        <v>0</v>
      </c>
      <c r="F16" s="28"/>
      <c r="G16" s="28"/>
      <c r="H16" s="38"/>
      <c r="I16" s="38"/>
      <c r="J16" s="38"/>
      <c r="K16" s="38"/>
      <c r="L16" s="38"/>
      <c r="M16" s="38"/>
      <c r="N16" s="5"/>
      <c r="O16" s="49"/>
      <c r="P16" s="6"/>
      <c r="Q16" s="6" t="s">
        <v>16</v>
      </c>
      <c r="R16" s="6"/>
      <c r="S16" s="49"/>
      <c r="T16" s="7"/>
      <c r="U16" s="38"/>
      <c r="V16" s="38"/>
      <c r="W16" s="38"/>
      <c r="X16" s="38"/>
      <c r="Y16" s="38"/>
      <c r="Z16" s="3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S16" s="53"/>
      <c r="AT16" s="29"/>
      <c r="AU16" s="29"/>
      <c r="AV16" s="29"/>
      <c r="AW16" s="29"/>
      <c r="AX16" s="29"/>
      <c r="AY16" s="56"/>
      <c r="AZ16" s="56"/>
      <c r="BA16" s="56"/>
      <c r="BB16" s="56"/>
      <c r="BC16" s="56"/>
      <c r="BD16" s="35" t="str">
        <f>IF(N39="","-",N39)</f>
        <v>-</v>
      </c>
      <c r="BE16" s="31"/>
      <c r="BF16" s="31" t="s">
        <v>47</v>
      </c>
      <c r="BG16" s="31" t="str">
        <f>IF(T39="","-",T39)</f>
        <v>-</v>
      </c>
      <c r="BH16" s="31"/>
      <c r="BI16" s="35" t="str">
        <f>IF(N33="","-",N33)</f>
        <v>-</v>
      </c>
      <c r="BJ16" s="31"/>
      <c r="BK16" s="31" t="s">
        <v>47</v>
      </c>
      <c r="BL16" s="31" t="str">
        <f>IF(T33="","-",T33)</f>
        <v>-</v>
      </c>
      <c r="BM16" s="32"/>
      <c r="BN16" s="31" t="str">
        <f>IF(N24="","-",N24)</f>
        <v>-</v>
      </c>
      <c r="BO16" s="31"/>
      <c r="BP16" s="31" t="s">
        <v>47</v>
      </c>
      <c r="BQ16" s="31" t="str">
        <f>IF(T24="","-",T24)</f>
        <v>-</v>
      </c>
      <c r="BR16" s="31"/>
      <c r="BS16" s="35" t="str">
        <f>IF(N18="","-",N18)</f>
        <v>-</v>
      </c>
      <c r="BT16" s="31"/>
      <c r="BU16" s="31" t="s">
        <v>47</v>
      </c>
      <c r="BV16" s="31" t="str">
        <f>IF(T18="","-",T18)</f>
        <v>-</v>
      </c>
      <c r="BW16" s="32"/>
      <c r="BX16" s="37"/>
      <c r="BY16" s="37"/>
      <c r="BZ16" s="37"/>
      <c r="CA16" s="55"/>
      <c r="CB16" s="55"/>
      <c r="CC16" s="55"/>
      <c r="CD16" s="55"/>
      <c r="CE16" s="55"/>
      <c r="CF16" s="55"/>
      <c r="CG16" s="28"/>
      <c r="CH16" s="28"/>
      <c r="CI16" s="28"/>
    </row>
    <row r="17" spans="3:87" ht="14.25" customHeight="1">
      <c r="C17">
        <f t="shared" si="0"/>
        <v>0</v>
      </c>
      <c r="D17">
        <f t="shared" si="1"/>
        <v>0</v>
      </c>
      <c r="F17" s="28">
        <v>3</v>
      </c>
      <c r="G17" s="28" t="s">
        <v>48</v>
      </c>
      <c r="H17" s="38" t="str">
        <f>AT14</f>
        <v>当山</v>
      </c>
      <c r="I17" s="38"/>
      <c r="J17" s="38"/>
      <c r="K17" s="38"/>
      <c r="L17" s="38"/>
      <c r="M17" s="38"/>
      <c r="N17" s="1"/>
      <c r="O17" s="47" t="s">
        <v>49</v>
      </c>
      <c r="P17" s="2"/>
      <c r="Q17" s="2" t="s">
        <v>16</v>
      </c>
      <c r="R17" s="2"/>
      <c r="S17" s="47" t="s">
        <v>50</v>
      </c>
      <c r="T17" s="3"/>
      <c r="U17" s="38" t="str">
        <f>AT30</f>
        <v>たくし</v>
      </c>
      <c r="V17" s="38"/>
      <c r="W17" s="38"/>
      <c r="X17" s="38"/>
      <c r="Y17" s="38"/>
      <c r="Z17" s="38"/>
      <c r="AA17" s="28" t="s">
        <v>51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52</v>
      </c>
      <c r="AO17" s="28"/>
      <c r="AP17" s="28"/>
      <c r="AQ17" s="28"/>
      <c r="AS17" s="36"/>
      <c r="AT17" s="29"/>
      <c r="AU17" s="29"/>
      <c r="AV17" s="29"/>
      <c r="AW17" s="29"/>
      <c r="AX17" s="29"/>
      <c r="AY17" s="56"/>
      <c r="AZ17" s="56"/>
      <c r="BA17" s="56"/>
      <c r="BB17" s="56"/>
      <c r="BC17" s="56"/>
      <c r="BD17" s="36"/>
      <c r="BE17" s="33"/>
      <c r="BF17" s="33"/>
      <c r="BG17" s="33"/>
      <c r="BH17" s="33"/>
      <c r="BI17" s="36"/>
      <c r="BJ17" s="33"/>
      <c r="BK17" s="33"/>
      <c r="BL17" s="33"/>
      <c r="BM17" s="34"/>
      <c r="BN17" s="33"/>
      <c r="BO17" s="33"/>
      <c r="BP17" s="33"/>
      <c r="BQ17" s="33"/>
      <c r="BR17" s="33"/>
      <c r="BS17" s="36"/>
      <c r="BT17" s="33"/>
      <c r="BU17" s="33"/>
      <c r="BV17" s="33"/>
      <c r="BW17" s="34"/>
      <c r="BX17" s="6"/>
      <c r="BY17" s="6"/>
      <c r="BZ17" s="7"/>
      <c r="CA17" s="55"/>
      <c r="CB17" s="55"/>
      <c r="CC17" s="55"/>
      <c r="CD17" s="55"/>
      <c r="CE17" s="55"/>
      <c r="CF17" s="55"/>
      <c r="CG17" s="28"/>
      <c r="CH17" s="28"/>
      <c r="CI17" s="28"/>
    </row>
    <row r="18" spans="1:87" ht="14.25" customHeight="1">
      <c r="A18">
        <f>IF(N18="",0,N18)</f>
        <v>0</v>
      </c>
      <c r="B18">
        <f>IF(T18="",0,T18)</f>
        <v>0</v>
      </c>
      <c r="C18">
        <f t="shared" si="0"/>
        <v>0</v>
      </c>
      <c r="D18">
        <f t="shared" si="1"/>
        <v>0</v>
      </c>
      <c r="F18" s="28"/>
      <c r="G18" s="28"/>
      <c r="H18" s="38"/>
      <c r="I18" s="38"/>
      <c r="J18" s="38"/>
      <c r="K18" s="38"/>
      <c r="L18" s="38"/>
      <c r="M18" s="38"/>
      <c r="N18" s="8">
        <f>IF(SUM(C17:D19)&gt;0,SUM(C17:C19),"")</f>
      </c>
      <c r="O18" s="48"/>
      <c r="Q18" t="s">
        <v>16</v>
      </c>
      <c r="S18" s="48"/>
      <c r="T18" s="8">
        <f>IF(SUM(C17:D19)&gt;0,SUM(D17:D19),"")</f>
      </c>
      <c r="U18" s="38"/>
      <c r="V18" s="38"/>
      <c r="W18" s="38"/>
      <c r="X18" s="38"/>
      <c r="Y18" s="38"/>
      <c r="Z18" s="3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S18" s="35" t="s">
        <v>53</v>
      </c>
      <c r="AT18" s="29" t="s">
        <v>36</v>
      </c>
      <c r="AU18" s="29"/>
      <c r="AV18" s="29"/>
      <c r="AW18" s="29"/>
      <c r="AX18" s="30"/>
      <c r="AY18" s="35" t="str">
        <f>IF(AY20="-","-",IF(AY20&gt;BB20,"○","×"))</f>
        <v>-</v>
      </c>
      <c r="AZ18" s="31"/>
      <c r="BA18" s="31"/>
      <c r="BB18" s="31"/>
      <c r="BC18" s="32"/>
      <c r="BD18" s="87"/>
      <c r="BE18" s="56"/>
      <c r="BF18" s="56"/>
      <c r="BG18" s="56"/>
      <c r="BH18" s="88"/>
      <c r="BI18" s="35" t="str">
        <f>IF(BI20="-","-",IF(BI20&gt;BL20,"○","×"))</f>
        <v>-</v>
      </c>
      <c r="BJ18" s="31"/>
      <c r="BK18" s="31"/>
      <c r="BL18" s="31"/>
      <c r="BM18" s="32"/>
      <c r="BN18" s="35" t="str">
        <f>IF(BN20="-","-",IF(BN20&gt;BQ20,"○","×"))</f>
        <v>-</v>
      </c>
      <c r="BO18" s="31"/>
      <c r="BP18" s="31"/>
      <c r="BQ18" s="31"/>
      <c r="BR18" s="32"/>
      <c r="BS18" s="35" t="str">
        <f>IF(BS20="-","-",IF(BS20&gt;BV20,"○","×"))</f>
        <v>-</v>
      </c>
      <c r="BT18" s="31"/>
      <c r="BU18" s="31"/>
      <c r="BV18" s="31"/>
      <c r="BW18" s="32"/>
      <c r="CA18" s="55">
        <f>IF(AY37=0,"",AY37/BD37)</f>
      </c>
      <c r="CB18" s="55"/>
      <c r="CC18" s="55"/>
      <c r="CD18" s="55">
        <f>IF(BI37=0,"",BI37/BN37)</f>
      </c>
      <c r="CE18" s="55"/>
      <c r="CF18" s="55"/>
      <c r="CG18" s="28"/>
      <c r="CH18" s="28"/>
      <c r="CI18" s="28"/>
    </row>
    <row r="19" spans="3:87" ht="14.25" customHeight="1">
      <c r="C19">
        <f t="shared" si="0"/>
        <v>0</v>
      </c>
      <c r="D19">
        <f t="shared" si="1"/>
        <v>0</v>
      </c>
      <c r="F19" s="28"/>
      <c r="G19" s="28"/>
      <c r="H19" s="38"/>
      <c r="I19" s="38"/>
      <c r="J19" s="38"/>
      <c r="K19" s="38"/>
      <c r="L19" s="38"/>
      <c r="M19" s="38"/>
      <c r="N19" s="5"/>
      <c r="O19" s="49"/>
      <c r="P19" s="6"/>
      <c r="Q19" s="6" t="s">
        <v>16</v>
      </c>
      <c r="R19" s="6"/>
      <c r="S19" s="49"/>
      <c r="T19" s="7"/>
      <c r="U19" s="38"/>
      <c r="V19" s="38"/>
      <c r="W19" s="38"/>
      <c r="X19" s="38"/>
      <c r="Y19" s="38"/>
      <c r="Z19" s="3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S19" s="53"/>
      <c r="AT19" s="29"/>
      <c r="AU19" s="29"/>
      <c r="AV19" s="29"/>
      <c r="AW19" s="29"/>
      <c r="AX19" s="30"/>
      <c r="AY19" s="36"/>
      <c r="AZ19" s="33"/>
      <c r="BA19" s="33"/>
      <c r="BB19" s="33"/>
      <c r="BC19" s="34"/>
      <c r="BD19" s="87"/>
      <c r="BE19" s="56"/>
      <c r="BF19" s="56"/>
      <c r="BG19" s="56"/>
      <c r="BH19" s="88"/>
      <c r="BI19" s="36"/>
      <c r="BJ19" s="33"/>
      <c r="BK19" s="33"/>
      <c r="BL19" s="33"/>
      <c r="BM19" s="34"/>
      <c r="BN19" s="36"/>
      <c r="BO19" s="33"/>
      <c r="BP19" s="33"/>
      <c r="BQ19" s="33"/>
      <c r="BR19" s="34"/>
      <c r="BS19" s="36"/>
      <c r="BT19" s="33"/>
      <c r="BU19" s="33"/>
      <c r="BV19" s="33"/>
      <c r="BW19" s="34"/>
      <c r="BX19" s="37">
        <f>COUNTIF(AY18:BW19,"○")</f>
        <v>0</v>
      </c>
      <c r="BY19" s="37" t="s">
        <v>16</v>
      </c>
      <c r="BZ19" s="37">
        <f>COUNTIF(AY18:BW19,"×")</f>
        <v>0</v>
      </c>
      <c r="CA19" s="55"/>
      <c r="CB19" s="55"/>
      <c r="CC19" s="55"/>
      <c r="CD19" s="55"/>
      <c r="CE19" s="55"/>
      <c r="CF19" s="55"/>
      <c r="CG19" s="28"/>
      <c r="CH19" s="28"/>
      <c r="CI19" s="28"/>
    </row>
    <row r="20" spans="3:87" ht="14.25" customHeight="1">
      <c r="C20">
        <f t="shared" si="0"/>
        <v>0</v>
      </c>
      <c r="D20">
        <f t="shared" si="1"/>
        <v>0</v>
      </c>
      <c r="F20" s="28">
        <v>4</v>
      </c>
      <c r="G20" s="28" t="s">
        <v>54</v>
      </c>
      <c r="H20" s="38" t="str">
        <f>AT18</f>
        <v>港川</v>
      </c>
      <c r="I20" s="38"/>
      <c r="J20" s="38"/>
      <c r="K20" s="38"/>
      <c r="L20" s="38"/>
      <c r="M20" s="38"/>
      <c r="N20" s="1"/>
      <c r="O20" s="47" t="s">
        <v>55</v>
      </c>
      <c r="P20" s="2"/>
      <c r="Q20" s="2" t="s">
        <v>16</v>
      </c>
      <c r="R20" s="2"/>
      <c r="S20" s="47" t="s">
        <v>56</v>
      </c>
      <c r="T20" s="3"/>
      <c r="U20" s="38" t="str">
        <f>AT22</f>
        <v>神森</v>
      </c>
      <c r="V20" s="38"/>
      <c r="W20" s="38"/>
      <c r="X20" s="38"/>
      <c r="Y20" s="38"/>
      <c r="Z20" s="38"/>
      <c r="AA20" s="28" t="s">
        <v>57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58</v>
      </c>
      <c r="AO20" s="28"/>
      <c r="AP20" s="28"/>
      <c r="AQ20" s="28"/>
      <c r="AS20" s="53"/>
      <c r="AT20" s="29"/>
      <c r="AU20" s="29"/>
      <c r="AV20" s="29"/>
      <c r="AW20" s="29"/>
      <c r="AX20" s="29"/>
      <c r="AY20" s="35" t="str">
        <f>BG16</f>
        <v>-</v>
      </c>
      <c r="AZ20" s="31"/>
      <c r="BA20" s="31" t="s">
        <v>59</v>
      </c>
      <c r="BB20" s="31" t="str">
        <f>BD16</f>
        <v>-</v>
      </c>
      <c r="BC20" s="32"/>
      <c r="BD20" s="56"/>
      <c r="BE20" s="56"/>
      <c r="BF20" s="56"/>
      <c r="BG20" s="56"/>
      <c r="BH20" s="56"/>
      <c r="BI20" s="35" t="str">
        <f>IF(N21="","-",N21)</f>
        <v>-</v>
      </c>
      <c r="BJ20" s="31"/>
      <c r="BK20" s="31" t="s">
        <v>59</v>
      </c>
      <c r="BL20" s="31" t="str">
        <f>IF(T21="","-",T21)</f>
        <v>-</v>
      </c>
      <c r="BM20" s="32"/>
      <c r="BN20" s="35" t="str">
        <f>IF(N30="","-",N30)</f>
        <v>-</v>
      </c>
      <c r="BO20" s="31"/>
      <c r="BP20" s="31" t="s">
        <v>59</v>
      </c>
      <c r="BQ20" s="31" t="str">
        <f>IF(T30="","-",T30)</f>
        <v>-</v>
      </c>
      <c r="BR20" s="32"/>
      <c r="BS20" s="35" t="str">
        <f>IF(N12="","-",N12)</f>
        <v>-</v>
      </c>
      <c r="BT20" s="31"/>
      <c r="BU20" s="31" t="s">
        <v>59</v>
      </c>
      <c r="BV20" s="31" t="str">
        <f>IF(T12="","-",T12)</f>
        <v>-</v>
      </c>
      <c r="BW20" s="32"/>
      <c r="BX20" s="53"/>
      <c r="BY20" s="37"/>
      <c r="BZ20" s="37"/>
      <c r="CA20" s="55"/>
      <c r="CB20" s="55"/>
      <c r="CC20" s="55"/>
      <c r="CD20" s="55"/>
      <c r="CE20" s="55"/>
      <c r="CF20" s="55"/>
      <c r="CG20" s="28"/>
      <c r="CH20" s="28"/>
      <c r="CI20" s="28"/>
    </row>
    <row r="21" spans="1:87" ht="14.25" customHeight="1">
      <c r="A21">
        <f>IF(N21="",0,N21)</f>
        <v>0</v>
      </c>
      <c r="B21">
        <f>IF(T21="",0,T21)</f>
        <v>0</v>
      </c>
      <c r="C21">
        <f t="shared" si="0"/>
        <v>0</v>
      </c>
      <c r="D21">
        <f t="shared" si="1"/>
        <v>0</v>
      </c>
      <c r="F21" s="28"/>
      <c r="G21" s="28"/>
      <c r="H21" s="38"/>
      <c r="I21" s="38"/>
      <c r="J21" s="38"/>
      <c r="K21" s="38"/>
      <c r="L21" s="38"/>
      <c r="M21" s="38"/>
      <c r="N21" s="8">
        <f>IF(SUM(C20:D22)&gt;0,SUM(C20:C22),"")</f>
      </c>
      <c r="O21" s="48"/>
      <c r="Q21" t="s">
        <v>16</v>
      </c>
      <c r="S21" s="48"/>
      <c r="T21" s="8">
        <f>IF(SUM(C20:D22)&gt;0,SUM(D20:D22),"")</f>
      </c>
      <c r="U21" s="38"/>
      <c r="V21" s="38"/>
      <c r="W21" s="38"/>
      <c r="X21" s="38"/>
      <c r="Y21" s="38"/>
      <c r="Z21" s="3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S21" s="36"/>
      <c r="AT21" s="29"/>
      <c r="AU21" s="29"/>
      <c r="AV21" s="29"/>
      <c r="AW21" s="29"/>
      <c r="AX21" s="29"/>
      <c r="AY21" s="36"/>
      <c r="AZ21" s="33"/>
      <c r="BA21" s="33"/>
      <c r="BB21" s="33"/>
      <c r="BC21" s="34"/>
      <c r="BD21" s="56"/>
      <c r="BE21" s="56"/>
      <c r="BF21" s="56"/>
      <c r="BG21" s="56"/>
      <c r="BH21" s="56"/>
      <c r="BI21" s="36"/>
      <c r="BJ21" s="33"/>
      <c r="BK21" s="33"/>
      <c r="BL21" s="33"/>
      <c r="BM21" s="34"/>
      <c r="BN21" s="36"/>
      <c r="BO21" s="33"/>
      <c r="BP21" s="33"/>
      <c r="BQ21" s="33"/>
      <c r="BR21" s="34"/>
      <c r="BS21" s="36"/>
      <c r="BT21" s="33"/>
      <c r="BU21" s="33"/>
      <c r="BV21" s="33"/>
      <c r="BW21" s="34"/>
      <c r="CA21" s="55"/>
      <c r="CB21" s="55"/>
      <c r="CC21" s="55"/>
      <c r="CD21" s="55"/>
      <c r="CE21" s="55"/>
      <c r="CF21" s="55"/>
      <c r="CG21" s="28"/>
      <c r="CH21" s="28"/>
      <c r="CI21" s="28"/>
    </row>
    <row r="22" spans="3:87" ht="14.25" customHeight="1">
      <c r="C22">
        <f t="shared" si="0"/>
        <v>0</v>
      </c>
      <c r="D22">
        <f t="shared" si="1"/>
        <v>0</v>
      </c>
      <c r="F22" s="28"/>
      <c r="G22" s="28"/>
      <c r="H22" s="38"/>
      <c r="I22" s="38"/>
      <c r="J22" s="38"/>
      <c r="K22" s="38"/>
      <c r="L22" s="38"/>
      <c r="M22" s="38"/>
      <c r="N22" s="5"/>
      <c r="O22" s="49"/>
      <c r="P22" s="6"/>
      <c r="Q22" s="6" t="s">
        <v>16</v>
      </c>
      <c r="R22" s="6"/>
      <c r="S22" s="49"/>
      <c r="T22" s="7"/>
      <c r="U22" s="38"/>
      <c r="V22" s="38"/>
      <c r="W22" s="38"/>
      <c r="X22" s="38"/>
      <c r="Y22" s="38"/>
      <c r="Z22" s="3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S22" s="35" t="s">
        <v>57</v>
      </c>
      <c r="AT22" s="29" t="s">
        <v>134</v>
      </c>
      <c r="AU22" s="29"/>
      <c r="AV22" s="29"/>
      <c r="AW22" s="29"/>
      <c r="AX22" s="30"/>
      <c r="AY22" s="35" t="str">
        <f>IF(AY24="-","-",IF(AY24&gt;BB24,"○","×"))</f>
        <v>-</v>
      </c>
      <c r="AZ22" s="31"/>
      <c r="BA22" s="31"/>
      <c r="BB22" s="31"/>
      <c r="BC22" s="32"/>
      <c r="BD22" s="35" t="str">
        <f>IF(BD24="-","-",IF(BD24&gt;BG24,"○","×"))</f>
        <v>-</v>
      </c>
      <c r="BE22" s="31"/>
      <c r="BF22" s="31"/>
      <c r="BG22" s="31"/>
      <c r="BH22" s="32"/>
      <c r="BI22" s="87"/>
      <c r="BJ22" s="56"/>
      <c r="BK22" s="56"/>
      <c r="BL22" s="56"/>
      <c r="BM22" s="88"/>
      <c r="BN22" s="35" t="str">
        <f>IF(BN24="-","-",IF(BN24&gt;BQ24,"○","×"))</f>
        <v>-</v>
      </c>
      <c r="BO22" s="31"/>
      <c r="BP22" s="31"/>
      <c r="BQ22" s="31"/>
      <c r="BR22" s="32"/>
      <c r="BS22" s="35" t="str">
        <f>IF(BS24="-","-",IF(BS24&gt;BV24,"○","×"))</f>
        <v>-</v>
      </c>
      <c r="BT22" s="31"/>
      <c r="BU22" s="31"/>
      <c r="BV22" s="31"/>
      <c r="BW22" s="32"/>
      <c r="BX22" s="2"/>
      <c r="BY22" s="2"/>
      <c r="BZ22" s="3"/>
      <c r="CA22" s="55">
        <f>IF(AY38=0,"",AY38/BD38)</f>
      </c>
      <c r="CB22" s="55"/>
      <c r="CC22" s="55"/>
      <c r="CD22" s="55">
        <f>IF(BI38=0,"",BI38/BN38)</f>
      </c>
      <c r="CE22" s="55"/>
      <c r="CF22" s="55"/>
      <c r="CG22" s="28"/>
      <c r="CH22" s="28"/>
      <c r="CI22" s="28"/>
    </row>
    <row r="23" spans="3:87" ht="14.25" customHeight="1">
      <c r="C23">
        <f t="shared" si="0"/>
        <v>0</v>
      </c>
      <c r="D23">
        <f t="shared" si="1"/>
        <v>0</v>
      </c>
      <c r="F23" s="28">
        <v>5</v>
      </c>
      <c r="G23" s="28" t="s">
        <v>48</v>
      </c>
      <c r="H23" s="38" t="str">
        <f>AT14</f>
        <v>当山</v>
      </c>
      <c r="I23" s="38"/>
      <c r="J23" s="38"/>
      <c r="K23" s="38"/>
      <c r="L23" s="38"/>
      <c r="M23" s="38"/>
      <c r="N23" s="1"/>
      <c r="O23" s="47" t="s">
        <v>49</v>
      </c>
      <c r="P23" s="2"/>
      <c r="Q23" s="2" t="s">
        <v>16</v>
      </c>
      <c r="R23" s="2"/>
      <c r="S23" s="47" t="s">
        <v>50</v>
      </c>
      <c r="T23" s="3"/>
      <c r="U23" s="38" t="str">
        <f>AT26</f>
        <v>浦添</v>
      </c>
      <c r="V23" s="38"/>
      <c r="W23" s="38"/>
      <c r="X23" s="38"/>
      <c r="Y23" s="38"/>
      <c r="Z23" s="38"/>
      <c r="AA23" s="28" t="s">
        <v>52</v>
      </c>
      <c r="AB23" s="35"/>
      <c r="AC23" s="31"/>
      <c r="AD23" s="31"/>
      <c r="AE23" s="31"/>
      <c r="AF23" s="31"/>
      <c r="AG23" s="32"/>
      <c r="AH23" s="28"/>
      <c r="AI23" s="28"/>
      <c r="AJ23" s="28"/>
      <c r="AK23" s="28"/>
      <c r="AL23" s="28"/>
      <c r="AM23" s="28"/>
      <c r="AN23" s="28" t="s">
        <v>60</v>
      </c>
      <c r="AO23" s="28"/>
      <c r="AP23" s="28"/>
      <c r="AQ23" s="28"/>
      <c r="AS23" s="53"/>
      <c r="AT23" s="29"/>
      <c r="AU23" s="29"/>
      <c r="AV23" s="29"/>
      <c r="AW23" s="29"/>
      <c r="AX23" s="30"/>
      <c r="AY23" s="36"/>
      <c r="AZ23" s="33"/>
      <c r="BA23" s="33"/>
      <c r="BB23" s="33"/>
      <c r="BC23" s="34"/>
      <c r="BD23" s="36"/>
      <c r="BE23" s="33"/>
      <c r="BF23" s="33"/>
      <c r="BG23" s="33"/>
      <c r="BH23" s="34"/>
      <c r="BI23" s="87"/>
      <c r="BJ23" s="56"/>
      <c r="BK23" s="56"/>
      <c r="BL23" s="56"/>
      <c r="BM23" s="88"/>
      <c r="BN23" s="36"/>
      <c r="BO23" s="33"/>
      <c r="BP23" s="33"/>
      <c r="BQ23" s="33"/>
      <c r="BR23" s="34"/>
      <c r="BS23" s="36"/>
      <c r="BT23" s="33"/>
      <c r="BU23" s="33"/>
      <c r="BV23" s="33"/>
      <c r="BW23" s="34"/>
      <c r="BX23" s="37">
        <f>COUNTIF(AY22:BW23,"○")</f>
        <v>0</v>
      </c>
      <c r="BY23" s="37" t="s">
        <v>16</v>
      </c>
      <c r="BZ23" s="37">
        <f>COUNTIF(AY22:BW23,"×")</f>
        <v>0</v>
      </c>
      <c r="CA23" s="55"/>
      <c r="CB23" s="55"/>
      <c r="CC23" s="55"/>
      <c r="CD23" s="55"/>
      <c r="CE23" s="55"/>
      <c r="CF23" s="55"/>
      <c r="CG23" s="28"/>
      <c r="CH23" s="28"/>
      <c r="CI23" s="28"/>
    </row>
    <row r="24" spans="1:87" ht="14.25" customHeight="1">
      <c r="A24">
        <f>IF(N24="",0,N24)</f>
        <v>0</v>
      </c>
      <c r="B24">
        <f>IF(T24="",0,T24)</f>
        <v>0</v>
      </c>
      <c r="C24">
        <f t="shared" si="0"/>
        <v>0</v>
      </c>
      <c r="D24">
        <f t="shared" si="1"/>
        <v>0</v>
      </c>
      <c r="F24" s="28"/>
      <c r="G24" s="28"/>
      <c r="H24" s="38"/>
      <c r="I24" s="38"/>
      <c r="J24" s="38"/>
      <c r="K24" s="38"/>
      <c r="L24" s="38"/>
      <c r="M24" s="38"/>
      <c r="N24" s="8">
        <f>IF(SUM(C23:D25)&gt;0,SUM(C23:C25),"")</f>
      </c>
      <c r="O24" s="48"/>
      <c r="Q24" t="s">
        <v>16</v>
      </c>
      <c r="S24" s="48"/>
      <c r="T24" s="8">
        <f>IF(SUM(C23:D25)&gt;0,SUM(D23:D25),"")</f>
      </c>
      <c r="U24" s="38"/>
      <c r="V24" s="38"/>
      <c r="W24" s="38"/>
      <c r="X24" s="38"/>
      <c r="Y24" s="38"/>
      <c r="Z24" s="38"/>
      <c r="AA24" s="28"/>
      <c r="AB24" s="53"/>
      <c r="AC24" s="37"/>
      <c r="AD24" s="37"/>
      <c r="AE24" s="37"/>
      <c r="AF24" s="37"/>
      <c r="AG24" s="54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S24" s="53"/>
      <c r="AT24" s="29"/>
      <c r="AU24" s="29"/>
      <c r="AV24" s="29"/>
      <c r="AW24" s="29"/>
      <c r="AX24" s="29"/>
      <c r="AY24" s="35" t="str">
        <f>BL16</f>
        <v>-</v>
      </c>
      <c r="AZ24" s="31"/>
      <c r="BA24" s="31" t="s">
        <v>47</v>
      </c>
      <c r="BB24" s="31" t="str">
        <f>BI16</f>
        <v>-</v>
      </c>
      <c r="BC24" s="32"/>
      <c r="BD24" s="35" t="str">
        <f>BL20</f>
        <v>-</v>
      </c>
      <c r="BE24" s="31"/>
      <c r="BF24" s="31" t="s">
        <v>47</v>
      </c>
      <c r="BG24" s="31" t="str">
        <f>BI20</f>
        <v>-</v>
      </c>
      <c r="BH24" s="32"/>
      <c r="BI24" s="56"/>
      <c r="BJ24" s="56"/>
      <c r="BK24" s="56"/>
      <c r="BL24" s="56"/>
      <c r="BM24" s="56"/>
      <c r="BN24" s="35" t="str">
        <f>IF(N15="","-",N15)</f>
        <v>-</v>
      </c>
      <c r="BO24" s="31"/>
      <c r="BP24" s="31" t="s">
        <v>47</v>
      </c>
      <c r="BQ24" s="31" t="str">
        <f>IF(T15="","-",T15)</f>
        <v>-</v>
      </c>
      <c r="BR24" s="32"/>
      <c r="BS24" s="35" t="str">
        <f>IF(N27="","-",N27)</f>
        <v>-</v>
      </c>
      <c r="BT24" s="31"/>
      <c r="BU24" s="31" t="s">
        <v>47</v>
      </c>
      <c r="BV24" s="31" t="str">
        <f>IF(T27="","-",T27)</f>
        <v>-</v>
      </c>
      <c r="BW24" s="32"/>
      <c r="BX24" s="53"/>
      <c r="BY24" s="37"/>
      <c r="BZ24" s="37"/>
      <c r="CA24" s="55"/>
      <c r="CB24" s="55"/>
      <c r="CC24" s="55"/>
      <c r="CD24" s="55"/>
      <c r="CE24" s="55"/>
      <c r="CF24" s="55"/>
      <c r="CG24" s="28"/>
      <c r="CH24" s="28"/>
      <c r="CI24" s="28"/>
    </row>
    <row r="25" spans="3:87" ht="14.25" customHeight="1">
      <c r="C25">
        <f t="shared" si="0"/>
        <v>0</v>
      </c>
      <c r="D25">
        <f t="shared" si="1"/>
        <v>0</v>
      </c>
      <c r="F25" s="28"/>
      <c r="G25" s="28"/>
      <c r="H25" s="38"/>
      <c r="I25" s="38"/>
      <c r="J25" s="38"/>
      <c r="K25" s="38"/>
      <c r="L25" s="38"/>
      <c r="M25" s="38"/>
      <c r="N25" s="5"/>
      <c r="O25" s="49"/>
      <c r="P25" s="6"/>
      <c r="Q25" s="6" t="s">
        <v>16</v>
      </c>
      <c r="R25" s="6"/>
      <c r="S25" s="49"/>
      <c r="T25" s="7"/>
      <c r="U25" s="38"/>
      <c r="V25" s="38"/>
      <c r="W25" s="38"/>
      <c r="X25" s="38"/>
      <c r="Y25" s="38"/>
      <c r="Z25" s="38"/>
      <c r="AA25" s="28"/>
      <c r="AB25" s="36"/>
      <c r="AC25" s="33"/>
      <c r="AD25" s="33"/>
      <c r="AE25" s="33"/>
      <c r="AF25" s="33"/>
      <c r="AG25" s="34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S25" s="36"/>
      <c r="AT25" s="29"/>
      <c r="AU25" s="29"/>
      <c r="AV25" s="29"/>
      <c r="AW25" s="29"/>
      <c r="AX25" s="29"/>
      <c r="AY25" s="36"/>
      <c r="AZ25" s="33"/>
      <c r="BA25" s="33"/>
      <c r="BB25" s="33"/>
      <c r="BC25" s="34"/>
      <c r="BD25" s="36"/>
      <c r="BE25" s="33"/>
      <c r="BF25" s="33"/>
      <c r="BG25" s="33"/>
      <c r="BH25" s="34"/>
      <c r="BI25" s="56"/>
      <c r="BJ25" s="56"/>
      <c r="BK25" s="56"/>
      <c r="BL25" s="56"/>
      <c r="BM25" s="56"/>
      <c r="BN25" s="36"/>
      <c r="BO25" s="33"/>
      <c r="BP25" s="33"/>
      <c r="BQ25" s="33"/>
      <c r="BR25" s="34"/>
      <c r="BS25" s="36"/>
      <c r="BT25" s="33"/>
      <c r="BU25" s="33"/>
      <c r="BV25" s="33"/>
      <c r="BW25" s="34"/>
      <c r="BX25" s="5"/>
      <c r="BY25" s="6"/>
      <c r="BZ25" s="7"/>
      <c r="CA25" s="55"/>
      <c r="CB25" s="55"/>
      <c r="CC25" s="55"/>
      <c r="CD25" s="55"/>
      <c r="CE25" s="55"/>
      <c r="CF25" s="55"/>
      <c r="CG25" s="28"/>
      <c r="CH25" s="28"/>
      <c r="CI25" s="28"/>
    </row>
    <row r="26" spans="3:87" ht="14.25" customHeight="1">
      <c r="C26">
        <f t="shared" si="0"/>
        <v>0</v>
      </c>
      <c r="D26">
        <f t="shared" si="1"/>
        <v>0</v>
      </c>
      <c r="F26" s="28">
        <v>6</v>
      </c>
      <c r="G26" s="28" t="s">
        <v>60</v>
      </c>
      <c r="H26" s="38" t="str">
        <f>AT22</f>
        <v>神森</v>
      </c>
      <c r="I26" s="38"/>
      <c r="J26" s="38"/>
      <c r="K26" s="38"/>
      <c r="L26" s="38"/>
      <c r="M26" s="38"/>
      <c r="N26" s="1"/>
      <c r="O26" s="47" t="s">
        <v>49</v>
      </c>
      <c r="P26" s="2"/>
      <c r="Q26" s="2" t="s">
        <v>16</v>
      </c>
      <c r="R26" s="2"/>
      <c r="S26" s="47" t="s">
        <v>50</v>
      </c>
      <c r="T26" s="3"/>
      <c r="U26" s="38" t="str">
        <f>AT30</f>
        <v>たくし</v>
      </c>
      <c r="V26" s="38"/>
      <c r="W26" s="38"/>
      <c r="X26" s="38"/>
      <c r="Y26" s="38"/>
      <c r="Z26" s="38"/>
      <c r="AA26" s="28" t="s">
        <v>51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48</v>
      </c>
      <c r="AO26" s="28"/>
      <c r="AP26" s="28"/>
      <c r="AQ26" s="28"/>
      <c r="AS26" s="35" t="s">
        <v>52</v>
      </c>
      <c r="AT26" s="29" t="s">
        <v>85</v>
      </c>
      <c r="AU26" s="29"/>
      <c r="AV26" s="29"/>
      <c r="AW26" s="29"/>
      <c r="AX26" s="30"/>
      <c r="AY26" s="35" t="str">
        <f>IF(AY28="-","-",IF(AY28&gt;BB28,"○","×"))</f>
        <v>-</v>
      </c>
      <c r="AZ26" s="31"/>
      <c r="BA26" s="31"/>
      <c r="BB26" s="31"/>
      <c r="BC26" s="32"/>
      <c r="BD26" s="35" t="str">
        <f>IF(BD28="-","-",IF(BD28&gt;BG28,"○","×"))</f>
        <v>-</v>
      </c>
      <c r="BE26" s="31"/>
      <c r="BF26" s="31"/>
      <c r="BG26" s="31"/>
      <c r="BH26" s="32"/>
      <c r="BI26" s="35" t="str">
        <f>IF(BI28="-","-",IF(BI28&gt;BL28,"○","×"))</f>
        <v>-</v>
      </c>
      <c r="BJ26" s="31"/>
      <c r="BK26" s="31"/>
      <c r="BL26" s="31"/>
      <c r="BM26" s="32"/>
      <c r="BN26" s="87"/>
      <c r="BO26" s="56"/>
      <c r="BP26" s="56"/>
      <c r="BQ26" s="56"/>
      <c r="BR26" s="88"/>
      <c r="BS26" s="35" t="str">
        <f>IF(BS28="-","-",IF(BS28&gt;BV28,"○","×"))</f>
        <v>-</v>
      </c>
      <c r="BT26" s="31"/>
      <c r="BU26" s="31"/>
      <c r="BV26" s="31"/>
      <c r="BW26" s="32"/>
      <c r="BX26" s="2"/>
      <c r="BY26" s="2"/>
      <c r="BZ26" s="3"/>
      <c r="CA26" s="55">
        <f>IF(AY39=0,"",AY39/BD39)</f>
      </c>
      <c r="CB26" s="55"/>
      <c r="CC26" s="55"/>
      <c r="CD26" s="55">
        <f>IF(BI39=0,"",BI39/BN39)</f>
      </c>
      <c r="CE26" s="55"/>
      <c r="CF26" s="55"/>
      <c r="CG26" s="28"/>
      <c r="CH26" s="28"/>
      <c r="CI26" s="28"/>
    </row>
    <row r="27" spans="1:87" ht="14.25" customHeight="1">
      <c r="A27">
        <f>IF(N27="",0,N27)</f>
        <v>0</v>
      </c>
      <c r="B27">
        <f>IF(T27="",0,T27)</f>
        <v>0</v>
      </c>
      <c r="C27">
        <f t="shared" si="0"/>
        <v>0</v>
      </c>
      <c r="D27">
        <f t="shared" si="1"/>
        <v>0</v>
      </c>
      <c r="F27" s="28"/>
      <c r="G27" s="28"/>
      <c r="H27" s="38"/>
      <c r="I27" s="38"/>
      <c r="J27" s="38"/>
      <c r="K27" s="38"/>
      <c r="L27" s="38"/>
      <c r="M27" s="38"/>
      <c r="N27" s="8">
        <f>IF(SUM(C26:D28)&gt;0,SUM(C26:C28),"")</f>
      </c>
      <c r="O27" s="48"/>
      <c r="Q27" t="s">
        <v>16</v>
      </c>
      <c r="S27" s="48"/>
      <c r="T27" s="8">
        <f>IF(SUM(C26:D28)&gt;0,SUM(D26:D28),"")</f>
      </c>
      <c r="U27" s="38"/>
      <c r="V27" s="38"/>
      <c r="W27" s="38"/>
      <c r="X27" s="38"/>
      <c r="Y27" s="38"/>
      <c r="Z27" s="3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S27" s="53"/>
      <c r="AT27" s="29"/>
      <c r="AU27" s="29"/>
      <c r="AV27" s="29"/>
      <c r="AW27" s="29"/>
      <c r="AX27" s="30"/>
      <c r="AY27" s="36"/>
      <c r="AZ27" s="33"/>
      <c r="BA27" s="33"/>
      <c r="BB27" s="33"/>
      <c r="BC27" s="34"/>
      <c r="BD27" s="36"/>
      <c r="BE27" s="33"/>
      <c r="BF27" s="33"/>
      <c r="BG27" s="33"/>
      <c r="BH27" s="34"/>
      <c r="BI27" s="36"/>
      <c r="BJ27" s="33"/>
      <c r="BK27" s="33"/>
      <c r="BL27" s="33"/>
      <c r="BM27" s="34"/>
      <c r="BN27" s="87"/>
      <c r="BO27" s="56"/>
      <c r="BP27" s="56"/>
      <c r="BQ27" s="56"/>
      <c r="BR27" s="88"/>
      <c r="BS27" s="36"/>
      <c r="BT27" s="33"/>
      <c r="BU27" s="33"/>
      <c r="BV27" s="33"/>
      <c r="BW27" s="34"/>
      <c r="BX27" s="37">
        <f>COUNTIF(AY26:BW27,"○")</f>
        <v>0</v>
      </c>
      <c r="BY27" s="37" t="s">
        <v>16</v>
      </c>
      <c r="BZ27" s="37">
        <f>COUNTIF(AY26:BW27,"×")</f>
        <v>0</v>
      </c>
      <c r="CA27" s="55"/>
      <c r="CB27" s="55"/>
      <c r="CC27" s="55"/>
      <c r="CD27" s="55"/>
      <c r="CE27" s="55"/>
      <c r="CF27" s="55"/>
      <c r="CG27" s="28"/>
      <c r="CH27" s="28"/>
      <c r="CI27" s="28"/>
    </row>
    <row r="28" spans="3:87" ht="14.25" customHeight="1">
      <c r="C28">
        <f t="shared" si="0"/>
        <v>0</v>
      </c>
      <c r="D28">
        <f t="shared" si="1"/>
        <v>0</v>
      </c>
      <c r="F28" s="28"/>
      <c r="G28" s="28"/>
      <c r="H28" s="38"/>
      <c r="I28" s="38"/>
      <c r="J28" s="38"/>
      <c r="K28" s="38"/>
      <c r="L28" s="38"/>
      <c r="M28" s="38"/>
      <c r="N28" s="5"/>
      <c r="O28" s="49"/>
      <c r="P28" s="6"/>
      <c r="Q28" s="6" t="s">
        <v>16</v>
      </c>
      <c r="R28" s="6"/>
      <c r="S28" s="49"/>
      <c r="T28" s="7"/>
      <c r="U28" s="38"/>
      <c r="V28" s="38"/>
      <c r="W28" s="38"/>
      <c r="X28" s="38"/>
      <c r="Y28" s="38"/>
      <c r="Z28" s="3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S28" s="53"/>
      <c r="AT28" s="29"/>
      <c r="AU28" s="29"/>
      <c r="AV28" s="29"/>
      <c r="AW28" s="29"/>
      <c r="AX28" s="29"/>
      <c r="AY28" s="35" t="str">
        <f>BQ16</f>
        <v>-</v>
      </c>
      <c r="AZ28" s="31"/>
      <c r="BA28" s="31" t="s">
        <v>61</v>
      </c>
      <c r="BB28" s="31" t="str">
        <f>BN16</f>
        <v>-</v>
      </c>
      <c r="BC28" s="32"/>
      <c r="BD28" s="35" t="str">
        <f>BQ20</f>
        <v>-</v>
      </c>
      <c r="BE28" s="31"/>
      <c r="BF28" s="31" t="s">
        <v>61</v>
      </c>
      <c r="BG28" s="31" t="str">
        <f>BN20</f>
        <v>-</v>
      </c>
      <c r="BH28" s="32"/>
      <c r="BI28" s="35" t="str">
        <f>BQ24</f>
        <v>-</v>
      </c>
      <c r="BJ28" s="31"/>
      <c r="BK28" s="31" t="s">
        <v>61</v>
      </c>
      <c r="BL28" s="31" t="str">
        <f>BN24</f>
        <v>-</v>
      </c>
      <c r="BM28" s="32"/>
      <c r="BN28" s="56"/>
      <c r="BO28" s="56"/>
      <c r="BP28" s="56"/>
      <c r="BQ28" s="56"/>
      <c r="BR28" s="56"/>
      <c r="BS28" s="35" t="str">
        <f>IF(N36="","-",N36)</f>
        <v>-</v>
      </c>
      <c r="BT28" s="31"/>
      <c r="BU28" s="31" t="s">
        <v>61</v>
      </c>
      <c r="BV28" s="31" t="str">
        <f>IF(T36="","-",T36)</f>
        <v>-</v>
      </c>
      <c r="BW28" s="32"/>
      <c r="BX28" s="53"/>
      <c r="BY28" s="37"/>
      <c r="BZ28" s="37"/>
      <c r="CA28" s="55"/>
      <c r="CB28" s="55"/>
      <c r="CC28" s="55"/>
      <c r="CD28" s="55"/>
      <c r="CE28" s="55"/>
      <c r="CF28" s="55"/>
      <c r="CG28" s="28"/>
      <c r="CH28" s="28"/>
      <c r="CI28" s="28"/>
    </row>
    <row r="29" spans="3:87" ht="14.25" customHeight="1">
      <c r="C29">
        <f t="shared" si="0"/>
        <v>0</v>
      </c>
      <c r="D29">
        <f t="shared" si="1"/>
        <v>0</v>
      </c>
      <c r="F29" s="28">
        <v>7</v>
      </c>
      <c r="G29" s="28" t="s">
        <v>62</v>
      </c>
      <c r="H29" s="38" t="str">
        <f>AT18</f>
        <v>港川</v>
      </c>
      <c r="I29" s="38"/>
      <c r="J29" s="38"/>
      <c r="K29" s="38"/>
      <c r="L29" s="38"/>
      <c r="M29" s="38"/>
      <c r="N29" s="1"/>
      <c r="O29" s="47" t="s">
        <v>63</v>
      </c>
      <c r="P29" s="2"/>
      <c r="Q29" s="2" t="s">
        <v>16</v>
      </c>
      <c r="R29" s="2"/>
      <c r="S29" s="47" t="s">
        <v>64</v>
      </c>
      <c r="T29" s="3"/>
      <c r="U29" s="38" t="str">
        <f>AT26</f>
        <v>浦添</v>
      </c>
      <c r="V29" s="38"/>
      <c r="W29" s="38"/>
      <c r="X29" s="38"/>
      <c r="Y29" s="38"/>
      <c r="Z29" s="38"/>
      <c r="AA29" s="28" t="s">
        <v>65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66</v>
      </c>
      <c r="AO29" s="28"/>
      <c r="AP29" s="28"/>
      <c r="AQ29" s="28"/>
      <c r="AS29" s="36"/>
      <c r="AT29" s="29"/>
      <c r="AU29" s="29"/>
      <c r="AV29" s="29"/>
      <c r="AW29" s="29"/>
      <c r="AX29" s="29"/>
      <c r="AY29" s="36"/>
      <c r="AZ29" s="33"/>
      <c r="BA29" s="33"/>
      <c r="BB29" s="33"/>
      <c r="BC29" s="34"/>
      <c r="BD29" s="36"/>
      <c r="BE29" s="33"/>
      <c r="BF29" s="33"/>
      <c r="BG29" s="33"/>
      <c r="BH29" s="34"/>
      <c r="BI29" s="36"/>
      <c r="BJ29" s="33"/>
      <c r="BK29" s="33"/>
      <c r="BL29" s="33"/>
      <c r="BM29" s="34"/>
      <c r="BN29" s="56"/>
      <c r="BO29" s="56"/>
      <c r="BP29" s="56"/>
      <c r="BQ29" s="56"/>
      <c r="BR29" s="56"/>
      <c r="BS29" s="36"/>
      <c r="BT29" s="33"/>
      <c r="BU29" s="33"/>
      <c r="BV29" s="33"/>
      <c r="BW29" s="34"/>
      <c r="BX29" s="5"/>
      <c r="BY29" s="6"/>
      <c r="BZ29" s="7"/>
      <c r="CA29" s="55"/>
      <c r="CB29" s="55"/>
      <c r="CC29" s="55"/>
      <c r="CD29" s="55"/>
      <c r="CE29" s="55"/>
      <c r="CF29" s="55"/>
      <c r="CG29" s="28"/>
      <c r="CH29" s="28"/>
      <c r="CI29" s="28"/>
    </row>
    <row r="30" spans="1:87" ht="14.25" customHeight="1">
      <c r="A30">
        <f>IF(N30="",0,N30)</f>
        <v>0</v>
      </c>
      <c r="B30">
        <f>IF(T30="",0,T30)</f>
        <v>0</v>
      </c>
      <c r="C30">
        <f t="shared" si="0"/>
        <v>0</v>
      </c>
      <c r="D30">
        <f t="shared" si="1"/>
        <v>0</v>
      </c>
      <c r="F30" s="28"/>
      <c r="G30" s="28"/>
      <c r="H30" s="38"/>
      <c r="I30" s="38"/>
      <c r="J30" s="38"/>
      <c r="K30" s="38"/>
      <c r="L30" s="38"/>
      <c r="M30" s="38"/>
      <c r="N30" s="8">
        <f>IF(SUM(C29:D31)&gt;0,SUM(C29:C31),"")</f>
      </c>
      <c r="O30" s="48"/>
      <c r="Q30" t="s">
        <v>16</v>
      </c>
      <c r="S30" s="48"/>
      <c r="T30" s="8">
        <f>IF(SUM(C29:D31)&gt;0,SUM(D29:D31),"")</f>
      </c>
      <c r="U30" s="38"/>
      <c r="V30" s="38"/>
      <c r="W30" s="38"/>
      <c r="X30" s="38"/>
      <c r="Y30" s="38"/>
      <c r="Z30" s="3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S30" s="35" t="s">
        <v>66</v>
      </c>
      <c r="AT30" s="29" t="s">
        <v>116</v>
      </c>
      <c r="AU30" s="29"/>
      <c r="AV30" s="29"/>
      <c r="AW30" s="29"/>
      <c r="AX30" s="30"/>
      <c r="AY30" s="35" t="str">
        <f>IF(AY32="-","-",IF(AY32&gt;BB32,"○","×"))</f>
        <v>-</v>
      </c>
      <c r="AZ30" s="31"/>
      <c r="BA30" s="31"/>
      <c r="BB30" s="31"/>
      <c r="BC30" s="32"/>
      <c r="BD30" s="35" t="str">
        <f>IF(BD32="-","-",IF(BD32&gt;BG32,"○","×"))</f>
        <v>-</v>
      </c>
      <c r="BE30" s="31"/>
      <c r="BF30" s="31"/>
      <c r="BG30" s="31"/>
      <c r="BH30" s="32"/>
      <c r="BI30" s="35" t="str">
        <f>IF(BI32="-","-",IF(BI32&gt;BL32,"○","×"))</f>
        <v>-</v>
      </c>
      <c r="BJ30" s="31"/>
      <c r="BK30" s="31"/>
      <c r="BL30" s="31"/>
      <c r="BM30" s="32"/>
      <c r="BN30" s="35" t="str">
        <f>IF(BN32="-","-",IF(BN32&gt;BQ32,"○","×"))</f>
        <v>-</v>
      </c>
      <c r="BO30" s="31"/>
      <c r="BP30" s="31"/>
      <c r="BQ30" s="31"/>
      <c r="BR30" s="32"/>
      <c r="BS30" s="87"/>
      <c r="BT30" s="56"/>
      <c r="BU30" s="56"/>
      <c r="BV30" s="56"/>
      <c r="BW30" s="56"/>
      <c r="BX30" s="1"/>
      <c r="BY30" s="2"/>
      <c r="BZ30" s="3"/>
      <c r="CA30" s="55">
        <f>IF(AY40=0,"",AY40/BD40)</f>
      </c>
      <c r="CB30" s="55"/>
      <c r="CC30" s="55"/>
      <c r="CD30" s="55">
        <f>IF(BI40=0,"",BI40/BN40)</f>
      </c>
      <c r="CE30" s="55"/>
      <c r="CF30" s="55"/>
      <c r="CG30" s="28"/>
      <c r="CH30" s="28"/>
      <c r="CI30" s="28"/>
    </row>
    <row r="31" spans="3:87" ht="14.25" customHeight="1">
      <c r="C31">
        <f t="shared" si="0"/>
        <v>0</v>
      </c>
      <c r="D31">
        <f t="shared" si="1"/>
        <v>0</v>
      </c>
      <c r="F31" s="28"/>
      <c r="G31" s="28"/>
      <c r="H31" s="38"/>
      <c r="I31" s="38"/>
      <c r="J31" s="38"/>
      <c r="K31" s="38"/>
      <c r="L31" s="38"/>
      <c r="M31" s="38"/>
      <c r="N31" s="5"/>
      <c r="O31" s="49"/>
      <c r="P31" s="6"/>
      <c r="Q31" s="6" t="s">
        <v>16</v>
      </c>
      <c r="R31" s="6"/>
      <c r="S31" s="49"/>
      <c r="T31" s="7"/>
      <c r="U31" s="38"/>
      <c r="V31" s="38"/>
      <c r="W31" s="38"/>
      <c r="X31" s="38"/>
      <c r="Y31" s="38"/>
      <c r="Z31" s="3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S31" s="53"/>
      <c r="AT31" s="29"/>
      <c r="AU31" s="29"/>
      <c r="AV31" s="29"/>
      <c r="AW31" s="29"/>
      <c r="AX31" s="30"/>
      <c r="AY31" s="36"/>
      <c r="AZ31" s="33"/>
      <c r="BA31" s="33"/>
      <c r="BB31" s="33"/>
      <c r="BC31" s="34"/>
      <c r="BD31" s="36"/>
      <c r="BE31" s="33"/>
      <c r="BF31" s="33"/>
      <c r="BG31" s="33"/>
      <c r="BH31" s="34"/>
      <c r="BI31" s="36"/>
      <c r="BJ31" s="33"/>
      <c r="BK31" s="33"/>
      <c r="BL31" s="33"/>
      <c r="BM31" s="34"/>
      <c r="BN31" s="36"/>
      <c r="BO31" s="33"/>
      <c r="BP31" s="33"/>
      <c r="BQ31" s="33"/>
      <c r="BR31" s="34"/>
      <c r="BS31" s="87"/>
      <c r="BT31" s="56"/>
      <c r="BU31" s="56"/>
      <c r="BV31" s="56"/>
      <c r="BW31" s="56"/>
      <c r="BX31" s="53">
        <f>COUNTIF(AY30:BW31,"○")</f>
        <v>0</v>
      </c>
      <c r="BY31" s="37" t="s">
        <v>16</v>
      </c>
      <c r="BZ31" s="37">
        <f>COUNTIF(AY30:BW31,"×")</f>
        <v>0</v>
      </c>
      <c r="CA31" s="55"/>
      <c r="CB31" s="55"/>
      <c r="CC31" s="55"/>
      <c r="CD31" s="55"/>
      <c r="CE31" s="55"/>
      <c r="CF31" s="55"/>
      <c r="CG31" s="28"/>
      <c r="CH31" s="28"/>
      <c r="CI31" s="28"/>
    </row>
    <row r="32" spans="3:87" ht="14.25" customHeight="1">
      <c r="C32">
        <f t="shared" si="0"/>
        <v>0</v>
      </c>
      <c r="D32">
        <f t="shared" si="1"/>
        <v>0</v>
      </c>
      <c r="F32" s="28">
        <v>8</v>
      </c>
      <c r="G32" s="28" t="s">
        <v>67</v>
      </c>
      <c r="H32" s="38" t="str">
        <f>AT14</f>
        <v>当山</v>
      </c>
      <c r="I32" s="38"/>
      <c r="J32" s="38"/>
      <c r="K32" s="38"/>
      <c r="L32" s="38"/>
      <c r="M32" s="38"/>
      <c r="N32" s="1"/>
      <c r="O32" s="47" t="s">
        <v>63</v>
      </c>
      <c r="P32" s="2"/>
      <c r="Q32" s="2" t="s">
        <v>16</v>
      </c>
      <c r="R32" s="2"/>
      <c r="S32" s="47" t="s">
        <v>64</v>
      </c>
      <c r="T32" s="3"/>
      <c r="U32" s="38" t="str">
        <f>AT22</f>
        <v>神森</v>
      </c>
      <c r="V32" s="38"/>
      <c r="W32" s="38"/>
      <c r="X32" s="38"/>
      <c r="Y32" s="38"/>
      <c r="Z32" s="38"/>
      <c r="AA32" s="28" t="s">
        <v>68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62</v>
      </c>
      <c r="AO32" s="28"/>
      <c r="AP32" s="28"/>
      <c r="AQ32" s="28"/>
      <c r="AS32" s="53"/>
      <c r="AT32" s="29"/>
      <c r="AU32" s="29"/>
      <c r="AV32" s="29"/>
      <c r="AW32" s="29"/>
      <c r="AX32" s="29"/>
      <c r="AY32" s="35" t="str">
        <f>BV16</f>
        <v>-</v>
      </c>
      <c r="AZ32" s="31"/>
      <c r="BA32" s="31" t="s">
        <v>61</v>
      </c>
      <c r="BB32" s="31" t="str">
        <f>BS16</f>
        <v>-</v>
      </c>
      <c r="BC32" s="32"/>
      <c r="BD32" s="35" t="str">
        <f>BV20</f>
        <v>-</v>
      </c>
      <c r="BE32" s="31"/>
      <c r="BF32" s="31" t="s">
        <v>61</v>
      </c>
      <c r="BG32" s="31" t="str">
        <f>BS20</f>
        <v>-</v>
      </c>
      <c r="BH32" s="32"/>
      <c r="BI32" s="35" t="str">
        <f>BV24</f>
        <v>-</v>
      </c>
      <c r="BJ32" s="31"/>
      <c r="BK32" s="31" t="s">
        <v>61</v>
      </c>
      <c r="BL32" s="31" t="str">
        <f>BS24</f>
        <v>-</v>
      </c>
      <c r="BM32" s="32"/>
      <c r="BN32" s="35" t="str">
        <f>BV28</f>
        <v>-</v>
      </c>
      <c r="BO32" s="31"/>
      <c r="BP32" s="31" t="s">
        <v>61</v>
      </c>
      <c r="BQ32" s="31" t="str">
        <f>BS28</f>
        <v>-</v>
      </c>
      <c r="BR32" s="32"/>
      <c r="BS32" s="56"/>
      <c r="BT32" s="56"/>
      <c r="BU32" s="56"/>
      <c r="BV32" s="56"/>
      <c r="BW32" s="56"/>
      <c r="BX32" s="53"/>
      <c r="BY32" s="37"/>
      <c r="BZ32" s="37"/>
      <c r="CA32" s="55"/>
      <c r="CB32" s="55"/>
      <c r="CC32" s="55"/>
      <c r="CD32" s="55"/>
      <c r="CE32" s="55"/>
      <c r="CF32" s="55"/>
      <c r="CG32" s="28"/>
      <c r="CH32" s="28"/>
      <c r="CI32" s="28"/>
    </row>
    <row r="33" spans="1:87" ht="14.25" customHeight="1">
      <c r="A33">
        <f>IF(N33="",0,N33)</f>
        <v>0</v>
      </c>
      <c r="B33">
        <f>IF(T33="",0,T33)</f>
        <v>0</v>
      </c>
      <c r="C33">
        <f t="shared" si="0"/>
        <v>0</v>
      </c>
      <c r="D33">
        <f t="shared" si="1"/>
        <v>0</v>
      </c>
      <c r="F33" s="28"/>
      <c r="G33" s="28"/>
      <c r="H33" s="38"/>
      <c r="I33" s="38"/>
      <c r="J33" s="38"/>
      <c r="K33" s="38"/>
      <c r="L33" s="38"/>
      <c r="M33" s="38"/>
      <c r="N33" s="8">
        <f>IF(SUM(C32:D34)&gt;0,SUM(C32:C34),"")</f>
      </c>
      <c r="O33" s="48"/>
      <c r="Q33" t="s">
        <v>16</v>
      </c>
      <c r="S33" s="48"/>
      <c r="T33" s="8">
        <f>IF(SUM(C32:D34)&gt;0,SUM(D32:D34),"")</f>
      </c>
      <c r="U33" s="38"/>
      <c r="V33" s="38"/>
      <c r="W33" s="38"/>
      <c r="X33" s="38"/>
      <c r="Y33" s="38"/>
      <c r="Z33" s="3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S33" s="36"/>
      <c r="AT33" s="29"/>
      <c r="AU33" s="29"/>
      <c r="AV33" s="29"/>
      <c r="AW33" s="29"/>
      <c r="AX33" s="29"/>
      <c r="AY33" s="36"/>
      <c r="AZ33" s="33"/>
      <c r="BA33" s="33"/>
      <c r="BB33" s="33"/>
      <c r="BC33" s="34"/>
      <c r="BD33" s="36"/>
      <c r="BE33" s="33"/>
      <c r="BF33" s="33"/>
      <c r="BG33" s="33"/>
      <c r="BH33" s="34"/>
      <c r="BI33" s="36"/>
      <c r="BJ33" s="33"/>
      <c r="BK33" s="33"/>
      <c r="BL33" s="33"/>
      <c r="BM33" s="34"/>
      <c r="BN33" s="36"/>
      <c r="BO33" s="33"/>
      <c r="BP33" s="33"/>
      <c r="BQ33" s="33"/>
      <c r="BR33" s="34"/>
      <c r="BS33" s="56"/>
      <c r="BT33" s="56"/>
      <c r="BU33" s="56"/>
      <c r="BV33" s="56"/>
      <c r="BW33" s="56"/>
      <c r="BX33" s="5"/>
      <c r="BY33" s="6"/>
      <c r="BZ33" s="7"/>
      <c r="CA33" s="55"/>
      <c r="CB33" s="55"/>
      <c r="CC33" s="55"/>
      <c r="CD33" s="55"/>
      <c r="CE33" s="55"/>
      <c r="CF33" s="55"/>
      <c r="CG33" s="28"/>
      <c r="CH33" s="28"/>
      <c r="CI33" s="28"/>
    </row>
    <row r="34" spans="3:43" ht="14.25" customHeight="1">
      <c r="C34">
        <f t="shared" si="0"/>
        <v>0</v>
      </c>
      <c r="D34">
        <f t="shared" si="1"/>
        <v>0</v>
      </c>
      <c r="F34" s="28"/>
      <c r="G34" s="28"/>
      <c r="H34" s="38"/>
      <c r="I34" s="38"/>
      <c r="J34" s="38"/>
      <c r="K34" s="38"/>
      <c r="L34" s="38"/>
      <c r="M34" s="38"/>
      <c r="N34" s="5"/>
      <c r="O34" s="49"/>
      <c r="P34" s="6"/>
      <c r="Q34" s="6" t="s">
        <v>16</v>
      </c>
      <c r="R34" s="6"/>
      <c r="S34" s="49"/>
      <c r="T34" s="7"/>
      <c r="U34" s="38"/>
      <c r="V34" s="38"/>
      <c r="W34" s="38"/>
      <c r="X34" s="38"/>
      <c r="Y34" s="38"/>
      <c r="Z34" s="3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3:70" ht="14.25" customHeight="1">
      <c r="C35">
        <f t="shared" si="0"/>
        <v>0</v>
      </c>
      <c r="D35">
        <f t="shared" si="1"/>
        <v>0</v>
      </c>
      <c r="F35" s="28">
        <v>9</v>
      </c>
      <c r="G35" s="28" t="s">
        <v>52</v>
      </c>
      <c r="H35" s="38" t="str">
        <f>AT26</f>
        <v>浦添</v>
      </c>
      <c r="I35" s="38"/>
      <c r="J35" s="38"/>
      <c r="K35" s="38"/>
      <c r="L35" s="38"/>
      <c r="M35" s="38"/>
      <c r="N35" s="1"/>
      <c r="O35" s="47" t="s">
        <v>49</v>
      </c>
      <c r="P35" s="2"/>
      <c r="Q35" s="2" t="s">
        <v>16</v>
      </c>
      <c r="R35" s="2"/>
      <c r="S35" s="47" t="s">
        <v>50</v>
      </c>
      <c r="T35" s="3"/>
      <c r="U35" s="38" t="str">
        <f>AT30</f>
        <v>たくし</v>
      </c>
      <c r="V35" s="38"/>
      <c r="W35" s="38"/>
      <c r="X35" s="38"/>
      <c r="Y35" s="38"/>
      <c r="Z35" s="38"/>
      <c r="AA35" s="28" t="s">
        <v>51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60</v>
      </c>
      <c r="AO35" s="28"/>
      <c r="AP35" s="28"/>
      <c r="AQ35" s="28"/>
      <c r="AS35" s="15"/>
      <c r="AT35" s="28" t="s">
        <v>24</v>
      </c>
      <c r="AU35" s="28"/>
      <c r="AV35" s="28"/>
      <c r="AW35" s="28"/>
      <c r="AX35" s="28"/>
      <c r="AY35" s="28" t="s">
        <v>20</v>
      </c>
      <c r="AZ35" s="28"/>
      <c r="BA35" s="28"/>
      <c r="BB35" s="28"/>
      <c r="BC35" s="28"/>
      <c r="BD35" s="28" t="s">
        <v>21</v>
      </c>
      <c r="BE35" s="28"/>
      <c r="BF35" s="28"/>
      <c r="BG35" s="28"/>
      <c r="BH35" s="28"/>
      <c r="BI35" s="28" t="s">
        <v>22</v>
      </c>
      <c r="BJ35" s="28"/>
      <c r="BK35" s="28"/>
      <c r="BL35" s="28"/>
      <c r="BM35" s="28"/>
      <c r="BN35" s="28" t="s">
        <v>23</v>
      </c>
      <c r="BO35" s="28"/>
      <c r="BP35" s="28"/>
      <c r="BQ35" s="28"/>
      <c r="BR35" s="28"/>
    </row>
    <row r="36" spans="1:70" ht="14.25" customHeight="1">
      <c r="A36">
        <f>IF(N36="",0,N36)</f>
        <v>0</v>
      </c>
      <c r="B36">
        <f>IF(T36="",0,T36)</f>
        <v>0</v>
      </c>
      <c r="C36">
        <f t="shared" si="0"/>
        <v>0</v>
      </c>
      <c r="D36">
        <f t="shared" si="1"/>
        <v>0</v>
      </c>
      <c r="F36" s="28"/>
      <c r="G36" s="28"/>
      <c r="H36" s="38"/>
      <c r="I36" s="38"/>
      <c r="J36" s="38"/>
      <c r="K36" s="38"/>
      <c r="L36" s="38"/>
      <c r="M36" s="38"/>
      <c r="N36" s="8">
        <f>IF(SUM(C35:D37)&gt;0,SUM(C35:C37),"")</f>
      </c>
      <c r="O36" s="48"/>
      <c r="Q36" t="s">
        <v>16</v>
      </c>
      <c r="S36" s="48"/>
      <c r="T36" s="8">
        <f>IF(SUM(C35:D37)&gt;0,SUM(D35:D37),"")</f>
      </c>
      <c r="U36" s="38"/>
      <c r="V36" s="38"/>
      <c r="W36" s="38"/>
      <c r="X36" s="38"/>
      <c r="Y36" s="38"/>
      <c r="Z36" s="3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S36" s="15" t="s">
        <v>69</v>
      </c>
      <c r="AT36" s="28" t="str">
        <f>AT14</f>
        <v>当山</v>
      </c>
      <c r="AU36" s="28"/>
      <c r="AV36" s="28"/>
      <c r="AW36" s="28"/>
      <c r="AX36" s="28"/>
      <c r="AY36" s="28">
        <f>(A18+A24+A33+A39)</f>
        <v>0</v>
      </c>
      <c r="AZ36" s="28"/>
      <c r="BA36" s="28"/>
      <c r="BB36" s="28"/>
      <c r="BC36" s="28"/>
      <c r="BD36" s="28">
        <f>B18+B24+B33+B39</f>
        <v>0</v>
      </c>
      <c r="BE36" s="28"/>
      <c r="BF36" s="28"/>
      <c r="BG36" s="28"/>
      <c r="BH36" s="28"/>
      <c r="BI36" s="28">
        <f>(P17+P18+P19+P23+P24+P25+P32+P33+P34+P38+P39+P40)</f>
        <v>0</v>
      </c>
      <c r="BJ36" s="28"/>
      <c r="BK36" s="28"/>
      <c r="BL36" s="28"/>
      <c r="BM36" s="28"/>
      <c r="BN36" s="28">
        <f>(R17+R18+R19+R23+R24+R25+R32+R33+R34+R38+R39+R40)</f>
        <v>0</v>
      </c>
      <c r="BO36" s="28"/>
      <c r="BP36" s="28"/>
      <c r="BQ36" s="28"/>
      <c r="BR36" s="28"/>
    </row>
    <row r="37" spans="3:70" ht="14.25" customHeight="1">
      <c r="C37">
        <f t="shared" si="0"/>
        <v>0</v>
      </c>
      <c r="D37">
        <f t="shared" si="1"/>
        <v>0</v>
      </c>
      <c r="F37" s="28"/>
      <c r="G37" s="28"/>
      <c r="H37" s="38"/>
      <c r="I37" s="38"/>
      <c r="J37" s="38"/>
      <c r="K37" s="38"/>
      <c r="L37" s="38"/>
      <c r="M37" s="38"/>
      <c r="N37" s="5"/>
      <c r="O37" s="49"/>
      <c r="P37" s="6"/>
      <c r="Q37" s="6" t="s">
        <v>16</v>
      </c>
      <c r="R37" s="6"/>
      <c r="S37" s="49"/>
      <c r="T37" s="7"/>
      <c r="U37" s="38"/>
      <c r="V37" s="38"/>
      <c r="W37" s="38"/>
      <c r="X37" s="38"/>
      <c r="Y37" s="38"/>
      <c r="Z37" s="3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S37" s="15" t="s">
        <v>70</v>
      </c>
      <c r="AT37" s="28" t="str">
        <f>AT18</f>
        <v>港川</v>
      </c>
      <c r="AU37" s="28"/>
      <c r="AV37" s="28"/>
      <c r="AW37" s="28"/>
      <c r="AX37" s="28"/>
      <c r="AY37" s="28">
        <f>(A12+A21+A30+B39)</f>
        <v>0</v>
      </c>
      <c r="AZ37" s="28"/>
      <c r="BA37" s="28"/>
      <c r="BB37" s="28"/>
      <c r="BC37" s="28"/>
      <c r="BD37" s="28">
        <f>(B12+B21+B30+A39)</f>
        <v>0</v>
      </c>
      <c r="BE37" s="28"/>
      <c r="BF37" s="28"/>
      <c r="BG37" s="28"/>
      <c r="BH37" s="28"/>
      <c r="BI37" s="28">
        <f>(P11+P12+P13+P20+P21+P22+P29+P30+P31+R38+R39+R40)</f>
        <v>0</v>
      </c>
      <c r="BJ37" s="28"/>
      <c r="BK37" s="28"/>
      <c r="BL37" s="28"/>
      <c r="BM37" s="28"/>
      <c r="BN37" s="28">
        <f>(R11+R12+R13+R20+R21+R22+R29+R30+R31+P38+P39+P40)</f>
        <v>0</v>
      </c>
      <c r="BO37" s="28"/>
      <c r="BP37" s="28"/>
      <c r="BQ37" s="28"/>
      <c r="BR37" s="28"/>
    </row>
    <row r="38" spans="3:70" ht="14.25" customHeight="1">
      <c r="C38">
        <f t="shared" si="0"/>
        <v>0</v>
      </c>
      <c r="D38">
        <f t="shared" si="1"/>
        <v>0</v>
      </c>
      <c r="F38" s="28">
        <v>10</v>
      </c>
      <c r="G38" s="28" t="s">
        <v>48</v>
      </c>
      <c r="H38" s="38" t="str">
        <f>AT14</f>
        <v>当山</v>
      </c>
      <c r="I38" s="38"/>
      <c r="J38" s="38"/>
      <c r="K38" s="38"/>
      <c r="L38" s="38"/>
      <c r="M38" s="38"/>
      <c r="N38" s="1"/>
      <c r="O38" s="47" t="s">
        <v>49</v>
      </c>
      <c r="P38" s="2"/>
      <c r="Q38" s="2" t="s">
        <v>16</v>
      </c>
      <c r="R38" s="2"/>
      <c r="S38" s="47" t="s">
        <v>50</v>
      </c>
      <c r="T38" s="3"/>
      <c r="U38" s="38" t="str">
        <f>AT18</f>
        <v>港川</v>
      </c>
      <c r="V38" s="38"/>
      <c r="W38" s="38"/>
      <c r="X38" s="38"/>
      <c r="Y38" s="38"/>
      <c r="Z38" s="38"/>
      <c r="AA38" s="28" t="s">
        <v>53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52</v>
      </c>
      <c r="AO38" s="28"/>
      <c r="AP38" s="28"/>
      <c r="AQ38" s="28"/>
      <c r="AS38" s="15" t="s">
        <v>72</v>
      </c>
      <c r="AT38" s="28" t="str">
        <f>AT22</f>
        <v>神森</v>
      </c>
      <c r="AU38" s="28"/>
      <c r="AV38" s="28"/>
      <c r="AW38" s="28"/>
      <c r="AX38" s="28"/>
      <c r="AY38" s="28">
        <f>(A15+B21+A27+B33)</f>
        <v>0</v>
      </c>
      <c r="AZ38" s="28"/>
      <c r="BA38" s="28"/>
      <c r="BB38" s="28"/>
      <c r="BC38" s="28"/>
      <c r="BD38" s="28">
        <f>(B15+A21+B27+A33)</f>
        <v>0</v>
      </c>
      <c r="BE38" s="28"/>
      <c r="BF38" s="28"/>
      <c r="BG38" s="28"/>
      <c r="BH38" s="28"/>
      <c r="BI38" s="28">
        <f>(P14+P15+P16+P26+P27+P28+R20+R21+R22+R32+R33+R34)</f>
        <v>0</v>
      </c>
      <c r="BJ38" s="28"/>
      <c r="BK38" s="28"/>
      <c r="BL38" s="28"/>
      <c r="BM38" s="28"/>
      <c r="BN38" s="28">
        <f>(R14+R15+R16+R26+R27+R28+P20+P21+P22+P32+P33+P34)</f>
        <v>0</v>
      </c>
      <c r="BO38" s="28"/>
      <c r="BP38" s="28"/>
      <c r="BQ38" s="28"/>
      <c r="BR38" s="28"/>
    </row>
    <row r="39" spans="1:70" ht="14.25" customHeight="1">
      <c r="A39">
        <f>IF(N39="",0,N39)</f>
        <v>0</v>
      </c>
      <c r="B39">
        <f>IF(T39="",0,T39)</f>
        <v>0</v>
      </c>
      <c r="C39">
        <f t="shared" si="0"/>
        <v>0</v>
      </c>
      <c r="D39">
        <f t="shared" si="1"/>
        <v>0</v>
      </c>
      <c r="F39" s="28"/>
      <c r="G39" s="28"/>
      <c r="H39" s="38"/>
      <c r="I39" s="38"/>
      <c r="J39" s="38"/>
      <c r="K39" s="38"/>
      <c r="L39" s="38"/>
      <c r="M39" s="38"/>
      <c r="N39" s="8">
        <f>IF(SUM(C38:D40)&gt;0,SUM(C38:C40),"")</f>
      </c>
      <c r="O39" s="48"/>
      <c r="Q39" t="s">
        <v>16</v>
      </c>
      <c r="S39" s="48"/>
      <c r="T39" s="8">
        <f>IF(SUM(C38:D40)&gt;0,SUM(D38:D40),"")</f>
      </c>
      <c r="U39" s="38"/>
      <c r="V39" s="38"/>
      <c r="W39" s="38"/>
      <c r="X39" s="38"/>
      <c r="Y39" s="38"/>
      <c r="Z39" s="3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S39" s="15" t="s">
        <v>71</v>
      </c>
      <c r="AT39" s="28" t="str">
        <f>AT26</f>
        <v>浦添</v>
      </c>
      <c r="AU39" s="28"/>
      <c r="AV39" s="28"/>
      <c r="AW39" s="28"/>
      <c r="AX39" s="28"/>
      <c r="AY39" s="28">
        <f>(B15+B24+B30+A36)</f>
        <v>0</v>
      </c>
      <c r="AZ39" s="28"/>
      <c r="BA39" s="28"/>
      <c r="BB39" s="28"/>
      <c r="BC39" s="28"/>
      <c r="BD39" s="28">
        <f>(A15+A24+A30+B36)</f>
        <v>0</v>
      </c>
      <c r="BE39" s="28"/>
      <c r="BF39" s="28"/>
      <c r="BG39" s="28"/>
      <c r="BH39" s="28"/>
      <c r="BI39" s="28">
        <f>(P35+P36+P37+R14+R15+R16+R23+R24+R25+R29+R30+R31)</f>
        <v>0</v>
      </c>
      <c r="BJ39" s="28"/>
      <c r="BK39" s="28"/>
      <c r="BL39" s="28"/>
      <c r="BM39" s="28"/>
      <c r="BN39" s="28">
        <f>(R35+R36+R37+P14+P15+P16+P23+P24+P25+P29+P30+P31)</f>
        <v>0</v>
      </c>
      <c r="BO39" s="28"/>
      <c r="BP39" s="28"/>
      <c r="BQ39" s="28"/>
      <c r="BR39" s="28"/>
    </row>
    <row r="40" spans="3:70" ht="14.25" customHeight="1">
      <c r="C40">
        <f t="shared" si="0"/>
        <v>0</v>
      </c>
      <c r="D40">
        <f t="shared" si="1"/>
        <v>0</v>
      </c>
      <c r="F40" s="28"/>
      <c r="G40" s="28"/>
      <c r="H40" s="38"/>
      <c r="I40" s="38"/>
      <c r="J40" s="38"/>
      <c r="K40" s="38"/>
      <c r="L40" s="38"/>
      <c r="M40" s="38"/>
      <c r="N40" s="5"/>
      <c r="O40" s="49"/>
      <c r="P40" s="6"/>
      <c r="Q40" s="6" t="s">
        <v>16</v>
      </c>
      <c r="R40" s="6"/>
      <c r="S40" s="49"/>
      <c r="T40" s="7"/>
      <c r="U40" s="38"/>
      <c r="V40" s="38"/>
      <c r="W40" s="38"/>
      <c r="X40" s="38"/>
      <c r="Y40" s="38"/>
      <c r="Z40" s="3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S40" s="15" t="s">
        <v>73</v>
      </c>
      <c r="AT40" s="28" t="str">
        <f>AT30</f>
        <v>たくし</v>
      </c>
      <c r="AU40" s="28"/>
      <c r="AV40" s="28"/>
      <c r="AW40" s="28"/>
      <c r="AX40" s="28"/>
      <c r="AY40" s="28">
        <f>(B12+B18+B27+B36)</f>
        <v>0</v>
      </c>
      <c r="AZ40" s="28"/>
      <c r="BA40" s="28"/>
      <c r="BB40" s="28"/>
      <c r="BC40" s="28"/>
      <c r="BD40" s="28">
        <f>(A12+A18+A27+A36)</f>
        <v>0</v>
      </c>
      <c r="BE40" s="28"/>
      <c r="BF40" s="28"/>
      <c r="BG40" s="28"/>
      <c r="BH40" s="28"/>
      <c r="BI40" s="28">
        <f>(R11+R12+R13+R17+R18+R19+R26+R27+R28+R35+R36+R37)</f>
        <v>0</v>
      </c>
      <c r="BJ40" s="28"/>
      <c r="BK40" s="28"/>
      <c r="BL40" s="28"/>
      <c r="BM40" s="28"/>
      <c r="BN40" s="28">
        <f>(P11+P12+P13+P17+P18+P19+P26+P27+P28+P35+P36+P37)</f>
        <v>0</v>
      </c>
      <c r="BO40" s="28"/>
      <c r="BP40" s="28"/>
      <c r="BQ40" s="28"/>
      <c r="BR40" s="28"/>
    </row>
  </sheetData>
  <sheetProtection/>
  <mergeCells count="293">
    <mergeCell ref="AA38:AA40"/>
    <mergeCell ref="AA35:AA37"/>
    <mergeCell ref="BL32:BM33"/>
    <mergeCell ref="BN30:BR31"/>
    <mergeCell ref="BI32:BJ33"/>
    <mergeCell ref="BA32:BA33"/>
    <mergeCell ref="BD32:BE33"/>
    <mergeCell ref="BF32:BF33"/>
    <mergeCell ref="AH38:AM40"/>
    <mergeCell ref="AY32:AZ33"/>
    <mergeCell ref="F35:F37"/>
    <mergeCell ref="G35:G37"/>
    <mergeCell ref="AN38:AQ40"/>
    <mergeCell ref="U35:Z37"/>
    <mergeCell ref="AB35:AG37"/>
    <mergeCell ref="F38:F40"/>
    <mergeCell ref="G38:G40"/>
    <mergeCell ref="AH35:AM37"/>
    <mergeCell ref="U38:Z40"/>
    <mergeCell ref="H38:M40"/>
    <mergeCell ref="O38:O40"/>
    <mergeCell ref="AB38:AG40"/>
    <mergeCell ref="BZ31:BZ32"/>
    <mergeCell ref="BN32:BO33"/>
    <mergeCell ref="S38:S40"/>
    <mergeCell ref="S35:S37"/>
    <mergeCell ref="BX31:BX32"/>
    <mergeCell ref="AN32:AQ34"/>
    <mergeCell ref="AH32:AM34"/>
    <mergeCell ref="AB32:AG34"/>
    <mergeCell ref="H35:M37"/>
    <mergeCell ref="O35:O37"/>
    <mergeCell ref="U32:Z34"/>
    <mergeCell ref="CA30:CC33"/>
    <mergeCell ref="CD30:CF33"/>
    <mergeCell ref="AH29:AM31"/>
    <mergeCell ref="BK32:BK33"/>
    <mergeCell ref="BS30:BW33"/>
    <mergeCell ref="BD30:BH31"/>
    <mergeCell ref="BY31:BY32"/>
    <mergeCell ref="BI26:BM27"/>
    <mergeCell ref="AB29:AG31"/>
    <mergeCell ref="U29:Z31"/>
    <mergeCell ref="G26:G28"/>
    <mergeCell ref="H26:M28"/>
    <mergeCell ref="O29:O31"/>
    <mergeCell ref="BX27:BX28"/>
    <mergeCell ref="BN26:BR29"/>
    <mergeCell ref="BI28:BJ29"/>
    <mergeCell ref="S29:S31"/>
    <mergeCell ref="AH26:AM28"/>
    <mergeCell ref="AB26:AG28"/>
    <mergeCell ref="AT30:AX33"/>
    <mergeCell ref="BF28:BF29"/>
    <mergeCell ref="BI30:BM31"/>
    <mergeCell ref="BL28:BM29"/>
    <mergeCell ref="F32:F34"/>
    <mergeCell ref="G32:G34"/>
    <mergeCell ref="H32:M34"/>
    <mergeCell ref="F29:F31"/>
    <mergeCell ref="G29:G31"/>
    <mergeCell ref="O26:O28"/>
    <mergeCell ref="F26:F28"/>
    <mergeCell ref="O32:O34"/>
    <mergeCell ref="BP32:BP33"/>
    <mergeCell ref="AT26:AX29"/>
    <mergeCell ref="BA28:BA29"/>
    <mergeCell ref="AY28:AZ29"/>
    <mergeCell ref="AA32:AA34"/>
    <mergeCell ref="AA29:AA31"/>
    <mergeCell ref="AS30:AS33"/>
    <mergeCell ref="AY30:BC31"/>
    <mergeCell ref="S32:S34"/>
    <mergeCell ref="BU28:BU29"/>
    <mergeCell ref="BD26:BH27"/>
    <mergeCell ref="BS28:BT29"/>
    <mergeCell ref="BK28:BK29"/>
    <mergeCell ref="H29:M31"/>
    <mergeCell ref="BV28:BW29"/>
    <mergeCell ref="BS26:BW27"/>
    <mergeCell ref="BD28:BE29"/>
    <mergeCell ref="S26:S28"/>
    <mergeCell ref="U26:Z28"/>
    <mergeCell ref="CG30:CI33"/>
    <mergeCell ref="BG28:BH29"/>
    <mergeCell ref="CG26:CI29"/>
    <mergeCell ref="CA26:CC29"/>
    <mergeCell ref="CD26:CF29"/>
    <mergeCell ref="AA26:AA28"/>
    <mergeCell ref="BG32:BH33"/>
    <mergeCell ref="BQ32:BR33"/>
    <mergeCell ref="BY27:BY28"/>
    <mergeCell ref="BZ27:BZ28"/>
    <mergeCell ref="BX23:BX24"/>
    <mergeCell ref="BP24:BP25"/>
    <mergeCell ref="BN22:BR23"/>
    <mergeCell ref="BQ24:BR25"/>
    <mergeCell ref="BY23:BY24"/>
    <mergeCell ref="AN26:AQ28"/>
    <mergeCell ref="AY26:BC27"/>
    <mergeCell ref="BB28:BC29"/>
    <mergeCell ref="AN29:AQ31"/>
    <mergeCell ref="AS26:AS29"/>
    <mergeCell ref="F23:F25"/>
    <mergeCell ref="G23:G25"/>
    <mergeCell ref="H23:M25"/>
    <mergeCell ref="O23:O25"/>
    <mergeCell ref="AN23:AQ25"/>
    <mergeCell ref="CG22:CI25"/>
    <mergeCell ref="BV24:BW25"/>
    <mergeCell ref="BI22:BM25"/>
    <mergeCell ref="CD22:CF25"/>
    <mergeCell ref="CA22:CC25"/>
    <mergeCell ref="BF24:BF25"/>
    <mergeCell ref="AH23:AM25"/>
    <mergeCell ref="S23:S25"/>
    <mergeCell ref="AA23:AA25"/>
    <mergeCell ref="U23:Z25"/>
    <mergeCell ref="AY24:AZ25"/>
    <mergeCell ref="BZ23:BZ24"/>
    <mergeCell ref="BA24:BA25"/>
    <mergeCell ref="BS22:BW23"/>
    <mergeCell ref="BG24:BH25"/>
    <mergeCell ref="BD22:BH23"/>
    <mergeCell ref="BU24:BU25"/>
    <mergeCell ref="BS24:BT25"/>
    <mergeCell ref="BN24:BO25"/>
    <mergeCell ref="BD24:BE25"/>
    <mergeCell ref="BB24:BC25"/>
    <mergeCell ref="BI20:BJ21"/>
    <mergeCell ref="BN20:BO21"/>
    <mergeCell ref="BQ20:BR21"/>
    <mergeCell ref="BA20:BA21"/>
    <mergeCell ref="AS18:AS21"/>
    <mergeCell ref="BD18:BH21"/>
    <mergeCell ref="BN18:BR19"/>
    <mergeCell ref="BP20:BP21"/>
    <mergeCell ref="BS18:BW19"/>
    <mergeCell ref="CG18:CI21"/>
    <mergeCell ref="BX19:BX20"/>
    <mergeCell ref="BY19:BY20"/>
    <mergeCell ref="BZ19:BZ20"/>
    <mergeCell ref="CD18:CF21"/>
    <mergeCell ref="CA18:CC21"/>
    <mergeCell ref="BV20:BW21"/>
    <mergeCell ref="BU20:BU21"/>
    <mergeCell ref="BS20:BT21"/>
    <mergeCell ref="U17:Z19"/>
    <mergeCell ref="F14:F16"/>
    <mergeCell ref="H14:M16"/>
    <mergeCell ref="O14:O16"/>
    <mergeCell ref="G17:G19"/>
    <mergeCell ref="H17:M19"/>
    <mergeCell ref="O17:O19"/>
    <mergeCell ref="S17:S19"/>
    <mergeCell ref="U14:Z16"/>
    <mergeCell ref="F20:F22"/>
    <mergeCell ref="G20:G22"/>
    <mergeCell ref="H20:M22"/>
    <mergeCell ref="BI18:BM19"/>
    <mergeCell ref="AY18:BC19"/>
    <mergeCell ref="BK20:BK21"/>
    <mergeCell ref="BL20:BM21"/>
    <mergeCell ref="AA17:AA19"/>
    <mergeCell ref="O20:O22"/>
    <mergeCell ref="S20:S22"/>
    <mergeCell ref="U20:Z22"/>
    <mergeCell ref="AA20:AA22"/>
    <mergeCell ref="CG14:CI17"/>
    <mergeCell ref="BX15:BX16"/>
    <mergeCell ref="BY15:BY16"/>
    <mergeCell ref="BZ15:BZ16"/>
    <mergeCell ref="BQ16:BR17"/>
    <mergeCell ref="BS16:BT17"/>
    <mergeCell ref="BV16:BW17"/>
    <mergeCell ref="CD14:CF17"/>
    <mergeCell ref="CA14:CC17"/>
    <mergeCell ref="F11:F13"/>
    <mergeCell ref="G11:G13"/>
    <mergeCell ref="H11:M13"/>
    <mergeCell ref="O11:O13"/>
    <mergeCell ref="S14:S16"/>
    <mergeCell ref="S11:S13"/>
    <mergeCell ref="G14:G16"/>
    <mergeCell ref="AY14:BC17"/>
    <mergeCell ref="F17:F19"/>
    <mergeCell ref="AY13:BC13"/>
    <mergeCell ref="BD13:BH13"/>
    <mergeCell ref="AA14:AA16"/>
    <mergeCell ref="AS14:AS17"/>
    <mergeCell ref="AT14:AX17"/>
    <mergeCell ref="AB17:AG19"/>
    <mergeCell ref="AH17:AM19"/>
    <mergeCell ref="AN17:AQ19"/>
    <mergeCell ref="BD16:BE17"/>
    <mergeCell ref="BF16:BF17"/>
    <mergeCell ref="U11:Z13"/>
    <mergeCell ref="CG10:CI13"/>
    <mergeCell ref="AN11:AQ13"/>
    <mergeCell ref="AY11:BC11"/>
    <mergeCell ref="BS11:BW11"/>
    <mergeCell ref="AY12:AZ12"/>
    <mergeCell ref="BB12:BC12"/>
    <mergeCell ref="BD12:BE12"/>
    <mergeCell ref="BN13:BR13"/>
    <mergeCell ref="BS13:BW13"/>
    <mergeCell ref="BI11:BM11"/>
    <mergeCell ref="BU16:BU17"/>
    <mergeCell ref="BG16:BH17"/>
    <mergeCell ref="BI16:BJ17"/>
    <mergeCell ref="BK16:BK17"/>
    <mergeCell ref="BP16:BP17"/>
    <mergeCell ref="BN16:BO17"/>
    <mergeCell ref="BG12:BH12"/>
    <mergeCell ref="BL16:BM17"/>
    <mergeCell ref="BI13:BM13"/>
    <mergeCell ref="CD10:CF13"/>
    <mergeCell ref="BV12:BW12"/>
    <mergeCell ref="BN11:BR11"/>
    <mergeCell ref="BX10:BZ13"/>
    <mergeCell ref="CA10:CC13"/>
    <mergeCell ref="BN12:BO12"/>
    <mergeCell ref="BQ12:BR12"/>
    <mergeCell ref="BS12:BT12"/>
    <mergeCell ref="BN10:BR10"/>
    <mergeCell ref="BD10:BH10"/>
    <mergeCell ref="BI10:BM10"/>
    <mergeCell ref="BS10:BW10"/>
    <mergeCell ref="BI14:BM15"/>
    <mergeCell ref="BD14:BH15"/>
    <mergeCell ref="BI12:BJ12"/>
    <mergeCell ref="BL12:BM12"/>
    <mergeCell ref="BN14:BR15"/>
    <mergeCell ref="BS14:BW15"/>
    <mergeCell ref="BD11:BH11"/>
    <mergeCell ref="AT40:AX40"/>
    <mergeCell ref="AS10:AX13"/>
    <mergeCell ref="AT39:AX39"/>
    <mergeCell ref="AY10:BC10"/>
    <mergeCell ref="AY40:BC40"/>
    <mergeCell ref="BB20:BC21"/>
    <mergeCell ref="AY22:BC23"/>
    <mergeCell ref="AY20:AZ21"/>
    <mergeCell ref="AT38:AX38"/>
    <mergeCell ref="BB32:BC33"/>
    <mergeCell ref="AB14:AG16"/>
    <mergeCell ref="AN35:AQ37"/>
    <mergeCell ref="AT18:AX21"/>
    <mergeCell ref="AS22:AS25"/>
    <mergeCell ref="AT22:AX25"/>
    <mergeCell ref="AT35:AX35"/>
    <mergeCell ref="AT36:AX36"/>
    <mergeCell ref="AH14:AM16"/>
    <mergeCell ref="AN14:AQ16"/>
    <mergeCell ref="AB23:AG25"/>
    <mergeCell ref="F7:H7"/>
    <mergeCell ref="I7:AN7"/>
    <mergeCell ref="H10:M10"/>
    <mergeCell ref="N10:T10"/>
    <mergeCell ref="U10:Z10"/>
    <mergeCell ref="AH10:AM10"/>
    <mergeCell ref="AN10:AQ10"/>
    <mergeCell ref="AB10:AG10"/>
    <mergeCell ref="BD36:BH36"/>
    <mergeCell ref="BD35:BH35"/>
    <mergeCell ref="BN40:BR40"/>
    <mergeCell ref="BN35:BR35"/>
    <mergeCell ref="BN36:BR36"/>
    <mergeCell ref="BN37:BR37"/>
    <mergeCell ref="BN39:BR39"/>
    <mergeCell ref="BN38:BR38"/>
    <mergeCell ref="BI37:BM37"/>
    <mergeCell ref="BD37:BH37"/>
    <mergeCell ref="AA11:AA13"/>
    <mergeCell ref="AB11:AG13"/>
    <mergeCell ref="AY36:BC36"/>
    <mergeCell ref="AT37:AX37"/>
    <mergeCell ref="AB20:AG22"/>
    <mergeCell ref="AH20:AM22"/>
    <mergeCell ref="AY37:BC37"/>
    <mergeCell ref="AY35:BC35"/>
    <mergeCell ref="AH11:AM13"/>
    <mergeCell ref="AN20:AQ22"/>
    <mergeCell ref="BD40:BH40"/>
    <mergeCell ref="BI40:BM40"/>
    <mergeCell ref="BI35:BM35"/>
    <mergeCell ref="AY38:BC38"/>
    <mergeCell ref="BD38:BH38"/>
    <mergeCell ref="AY39:BC39"/>
    <mergeCell ref="BD39:BH39"/>
    <mergeCell ref="BI36:BM36"/>
    <mergeCell ref="BI39:BM39"/>
    <mergeCell ref="BI38:BM38"/>
  </mergeCells>
  <printOptions/>
  <pageMargins left="0.2" right="0.2" top="0.2" bottom="0.25" header="0.512" footer="0.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55"/>
  <sheetViews>
    <sheetView zoomScalePageLayoutView="0" workbookViewId="0" topLeftCell="F1">
      <selection activeCell="AB56" sqref="AB56:AG58"/>
    </sheetView>
  </sheetViews>
  <sheetFormatPr defaultColWidth="9.00390625" defaultRowHeight="13.5"/>
  <cols>
    <col min="1" max="2" width="4.00390625" style="0" hidden="1" customWidth="1"/>
    <col min="3" max="3" width="2.875" style="0" hidden="1" customWidth="1"/>
    <col min="4" max="4" width="3.375" style="0" hidden="1" customWidth="1"/>
    <col min="5" max="5" width="2.25390625" style="0" hidden="1" customWidth="1"/>
    <col min="6" max="6" width="4.00390625" style="0" bestFit="1" customWidth="1"/>
    <col min="7" max="7" width="2.25390625" style="0" customWidth="1"/>
    <col min="8" max="13" width="1.4921875" style="0" customWidth="1"/>
    <col min="14" max="14" width="2.00390625" style="0" customWidth="1"/>
    <col min="15" max="15" width="2.25390625" style="0" customWidth="1"/>
    <col min="16" max="16" width="4.00390625" style="0" bestFit="1" customWidth="1"/>
    <col min="17" max="17" width="2.25390625" style="0" customWidth="1"/>
    <col min="18" max="18" width="4.00390625" style="0" bestFit="1" customWidth="1"/>
    <col min="19" max="19" width="2.25390625" style="0" customWidth="1"/>
    <col min="20" max="20" width="2.00390625" style="0" customWidth="1"/>
    <col min="21" max="26" width="1.4921875" style="0" customWidth="1"/>
    <col min="27" max="27" width="2.25390625" style="0" customWidth="1"/>
    <col min="28" max="39" width="1.37890625" style="0" customWidth="1"/>
    <col min="40" max="43" width="1.4921875" style="0" customWidth="1"/>
    <col min="44" max="44" width="1.25" style="0" customWidth="1"/>
    <col min="45" max="45" width="2.25390625" style="0" customWidth="1"/>
    <col min="46" max="50" width="1.75390625" style="0" customWidth="1"/>
    <col min="51" max="79" width="1.625" style="0" customWidth="1"/>
    <col min="80" max="80" width="1.75390625" style="0" customWidth="1"/>
    <col min="81" max="81" width="1.875" style="0" customWidth="1"/>
    <col min="82" max="84" width="2.50390625" style="0" customWidth="1"/>
    <col min="85" max="87" width="1.75390625" style="0" customWidth="1"/>
    <col min="88" max="94" width="2.25390625" style="0" customWidth="1"/>
  </cols>
  <sheetData>
    <row r="1" spans="5:87" ht="18.75">
      <c r="E1" s="13"/>
      <c r="F1" s="16" t="s">
        <v>84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</row>
    <row r="2" spans="88:95" ht="12.75">
      <c r="CJ2" s="18"/>
      <c r="CK2" s="18"/>
      <c r="CL2" s="18"/>
      <c r="CM2" s="18"/>
      <c r="CN2" s="18"/>
      <c r="CO2" s="18"/>
      <c r="CP2" s="18"/>
      <c r="CQ2" s="18"/>
    </row>
    <row r="3" spans="5:95" ht="16.5">
      <c r="E3" s="14"/>
      <c r="F3" s="25" t="s">
        <v>19</v>
      </c>
      <c r="G3" s="26"/>
      <c r="H3" s="26"/>
      <c r="I3" s="25" t="s">
        <v>27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19" t="s">
        <v>29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"/>
      <c r="CI3" s="3"/>
      <c r="CJ3" s="18"/>
      <c r="CK3" s="18"/>
      <c r="CL3" s="18"/>
      <c r="CM3" s="18"/>
      <c r="CN3" s="18"/>
      <c r="CO3" s="18"/>
      <c r="CP3" s="18"/>
      <c r="CQ3" s="18"/>
    </row>
    <row r="4" spans="5:95" ht="11.25" customHeight="1">
      <c r="E4" s="1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1" t="s">
        <v>30</v>
      </c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I4" s="4"/>
      <c r="CJ4" s="18"/>
      <c r="CK4" s="18"/>
      <c r="CL4" s="18"/>
      <c r="CM4" s="18"/>
      <c r="CN4" s="18"/>
      <c r="CO4" s="18"/>
      <c r="CP4" s="18"/>
      <c r="CQ4" s="18"/>
    </row>
    <row r="5" spans="5:95" ht="16.5">
      <c r="E5" s="10"/>
      <c r="F5" s="27"/>
      <c r="G5" s="26"/>
      <c r="H5" s="26"/>
      <c r="I5" s="25" t="s">
        <v>26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1" t="s">
        <v>31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I5" s="4"/>
      <c r="CJ5" s="18"/>
      <c r="CK5" s="18"/>
      <c r="CL5" s="18"/>
      <c r="CM5" s="18"/>
      <c r="CN5" s="18"/>
      <c r="CO5" s="18"/>
      <c r="CP5" s="18"/>
      <c r="CQ5" s="18"/>
    </row>
    <row r="6" spans="5:95" ht="11.2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23" t="s">
        <v>32</v>
      </c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6"/>
      <c r="CI6" s="7"/>
      <c r="CJ6" s="18"/>
      <c r="CK6" s="18"/>
      <c r="CL6" s="18"/>
      <c r="CM6" s="18"/>
      <c r="CN6" s="18"/>
      <c r="CO6" s="18"/>
      <c r="CP6" s="18"/>
      <c r="CQ6" s="18"/>
    </row>
    <row r="7" spans="6:52" ht="16.5">
      <c r="F7" s="40" t="s">
        <v>18</v>
      </c>
      <c r="G7" s="41"/>
      <c r="H7" s="41"/>
      <c r="I7" s="42" t="s">
        <v>83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5:52" ht="16.5">
      <c r="E8" s="10"/>
      <c r="AO8" s="11"/>
      <c r="AP8" s="11"/>
      <c r="AQ8" s="11"/>
      <c r="AR8" s="11"/>
      <c r="AS8" s="11"/>
      <c r="AT8" s="11"/>
      <c r="AU8" s="17" t="s">
        <v>25</v>
      </c>
      <c r="AV8" s="11"/>
      <c r="AW8" s="11"/>
      <c r="AX8" s="11"/>
      <c r="AY8" s="11"/>
      <c r="AZ8" s="11"/>
    </row>
    <row r="9" spans="5:47" ht="12.75">
      <c r="E9" s="9"/>
      <c r="F9" s="9"/>
      <c r="G9" s="9"/>
      <c r="H9" s="9"/>
      <c r="I9" s="9"/>
      <c r="J9" s="9"/>
      <c r="K9" s="9"/>
      <c r="L9" s="9"/>
      <c r="M9" s="9"/>
      <c r="N9" s="17" t="s">
        <v>28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U9" t="s">
        <v>86</v>
      </c>
    </row>
    <row r="10" spans="6:92" ht="12.75">
      <c r="F10" s="8"/>
      <c r="G10" s="8"/>
      <c r="H10" s="28" t="s">
        <v>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9</v>
      </c>
      <c r="V10" s="28"/>
      <c r="W10" s="28"/>
      <c r="X10" s="28"/>
      <c r="Y10" s="28"/>
      <c r="Z10" s="28"/>
      <c r="AA10" s="8"/>
      <c r="AB10" s="28" t="s">
        <v>3</v>
      </c>
      <c r="AC10" s="28"/>
      <c r="AD10" s="28"/>
      <c r="AE10" s="28"/>
      <c r="AF10" s="28"/>
      <c r="AG10" s="28"/>
      <c r="AH10" s="28" t="s">
        <v>2</v>
      </c>
      <c r="AI10" s="28"/>
      <c r="AJ10" s="28"/>
      <c r="AK10" s="28"/>
      <c r="AL10" s="28"/>
      <c r="AM10" s="28"/>
      <c r="AN10" s="28" t="s">
        <v>12</v>
      </c>
      <c r="AO10" s="28"/>
      <c r="AP10" s="28"/>
      <c r="AQ10" s="28"/>
      <c r="AS10" s="28" t="s">
        <v>9</v>
      </c>
      <c r="AT10" s="28"/>
      <c r="AU10" s="28"/>
      <c r="AV10" s="28"/>
      <c r="AW10" s="28"/>
      <c r="AX10" s="28"/>
      <c r="AY10" s="28" t="s">
        <v>4</v>
      </c>
      <c r="AZ10" s="28"/>
      <c r="BA10" s="28"/>
      <c r="BB10" s="28"/>
      <c r="BC10" s="28"/>
      <c r="BD10" s="28" t="s">
        <v>5</v>
      </c>
      <c r="BE10" s="28"/>
      <c r="BF10" s="28"/>
      <c r="BG10" s="28"/>
      <c r="BH10" s="28"/>
      <c r="BI10" s="28" t="s">
        <v>8</v>
      </c>
      <c r="BJ10" s="28"/>
      <c r="BK10" s="28"/>
      <c r="BL10" s="28"/>
      <c r="BM10" s="28"/>
      <c r="BN10" s="28" t="s">
        <v>6</v>
      </c>
      <c r="BO10" s="28"/>
      <c r="BP10" s="28"/>
      <c r="BQ10" s="28"/>
      <c r="BR10" s="28"/>
      <c r="BS10" s="28" t="s">
        <v>7</v>
      </c>
      <c r="BT10" s="28"/>
      <c r="BU10" s="28"/>
      <c r="BV10" s="28"/>
      <c r="BW10" s="28"/>
      <c r="BX10" s="28" t="s">
        <v>7</v>
      </c>
      <c r="BY10" s="28"/>
      <c r="BZ10" s="28"/>
      <c r="CA10" s="28"/>
      <c r="CB10" s="28"/>
      <c r="CC10" s="35" t="s">
        <v>17</v>
      </c>
      <c r="CD10" s="31"/>
      <c r="CE10" s="32"/>
      <c r="CF10" s="39" t="s">
        <v>10</v>
      </c>
      <c r="CG10" s="39"/>
      <c r="CH10" s="39"/>
      <c r="CI10" s="39" t="s">
        <v>11</v>
      </c>
      <c r="CJ10" s="39"/>
      <c r="CK10" s="39"/>
      <c r="CL10" s="28" t="s">
        <v>13</v>
      </c>
      <c r="CM10" s="28"/>
      <c r="CN10" s="28"/>
    </row>
    <row r="11" spans="3:92" ht="14.25" customHeight="1">
      <c r="C11">
        <f aca="true" t="shared" si="0" ref="C11:C40">IF(P11&gt;R11,1,0)</f>
        <v>0</v>
      </c>
      <c r="D11">
        <f aca="true" t="shared" si="1" ref="D11:D40">IF(R11&gt;P11,1,0)</f>
        <v>0</v>
      </c>
      <c r="F11" s="28">
        <v>1</v>
      </c>
      <c r="G11" s="28" t="s">
        <v>118</v>
      </c>
      <c r="H11" s="38" t="str">
        <f>AT14</f>
        <v>当山</v>
      </c>
      <c r="I11" s="38"/>
      <c r="J11" s="38"/>
      <c r="K11" s="38"/>
      <c r="L11" s="38"/>
      <c r="M11" s="38"/>
      <c r="N11" s="1"/>
      <c r="O11" s="47" t="s">
        <v>0</v>
      </c>
      <c r="P11" s="2"/>
      <c r="Q11" s="2" t="s">
        <v>16</v>
      </c>
      <c r="R11" s="2"/>
      <c r="S11" s="47" t="s">
        <v>1</v>
      </c>
      <c r="T11" s="3"/>
      <c r="U11" s="38" t="str">
        <f>AT18</f>
        <v>浦城</v>
      </c>
      <c r="V11" s="38"/>
      <c r="W11" s="38"/>
      <c r="X11" s="38"/>
      <c r="Y11" s="38"/>
      <c r="Z11" s="38"/>
      <c r="AA11" s="28" t="s">
        <v>91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 t="s">
        <v>119</v>
      </c>
      <c r="AO11" s="28"/>
      <c r="AP11" s="28"/>
      <c r="AQ11" s="28"/>
      <c r="AS11" s="28"/>
      <c r="AT11" s="28"/>
      <c r="AU11" s="28"/>
      <c r="AV11" s="28"/>
      <c r="AW11" s="28"/>
      <c r="AX11" s="28"/>
      <c r="AY11" s="44" t="str">
        <f>AT14</f>
        <v>当山</v>
      </c>
      <c r="AZ11" s="45"/>
      <c r="BA11" s="45"/>
      <c r="BB11" s="45"/>
      <c r="BC11" s="46"/>
      <c r="BD11" s="44" t="str">
        <f>AT18</f>
        <v>浦城</v>
      </c>
      <c r="BE11" s="45"/>
      <c r="BF11" s="45"/>
      <c r="BG11" s="45"/>
      <c r="BH11" s="46"/>
      <c r="BI11" s="44" t="str">
        <f>AT22</f>
        <v>前田</v>
      </c>
      <c r="BJ11" s="45"/>
      <c r="BK11" s="45"/>
      <c r="BL11" s="45"/>
      <c r="BM11" s="46"/>
      <c r="BN11" s="44" t="str">
        <f>AT26</f>
        <v>神森</v>
      </c>
      <c r="BO11" s="45"/>
      <c r="BP11" s="45"/>
      <c r="BQ11" s="45"/>
      <c r="BR11" s="46"/>
      <c r="BS11" s="44" t="str">
        <f>AT30</f>
        <v>港川</v>
      </c>
      <c r="BT11" s="45"/>
      <c r="BU11" s="45"/>
      <c r="BV11" s="45"/>
      <c r="BW11" s="46"/>
      <c r="BX11" s="44" t="str">
        <f>AT34</f>
        <v>浦添</v>
      </c>
      <c r="BY11" s="45"/>
      <c r="BZ11" s="45"/>
      <c r="CA11" s="45"/>
      <c r="CB11" s="46"/>
      <c r="CC11" s="53"/>
      <c r="CD11" s="37"/>
      <c r="CE11" s="54"/>
      <c r="CF11" s="39"/>
      <c r="CG11" s="39"/>
      <c r="CH11" s="39"/>
      <c r="CI11" s="39"/>
      <c r="CJ11" s="39"/>
      <c r="CK11" s="39"/>
      <c r="CL11" s="28"/>
      <c r="CM11" s="28"/>
      <c r="CN11" s="28"/>
    </row>
    <row r="12" spans="1:92" ht="14.25" customHeight="1">
      <c r="A12">
        <f>IF(N12="",0,N12)</f>
        <v>0</v>
      </c>
      <c r="B12">
        <f>IF(T12="",0,T12)</f>
        <v>0</v>
      </c>
      <c r="C12">
        <f t="shared" si="0"/>
        <v>0</v>
      </c>
      <c r="D12">
        <f t="shared" si="1"/>
        <v>0</v>
      </c>
      <c r="F12" s="28"/>
      <c r="G12" s="28"/>
      <c r="H12" s="38"/>
      <c r="I12" s="38"/>
      <c r="J12" s="38"/>
      <c r="K12" s="38"/>
      <c r="L12" s="38"/>
      <c r="M12" s="38"/>
      <c r="N12" s="8">
        <f>IF(SUM(C11:D13)&gt;0,SUM(C11:C13),"")</f>
      </c>
      <c r="O12" s="48"/>
      <c r="Q12" t="s">
        <v>16</v>
      </c>
      <c r="S12" s="48"/>
      <c r="T12" s="8">
        <f>IF(SUM(C11:D13)&gt;0,SUM(D11:D13),"")</f>
      </c>
      <c r="U12" s="38"/>
      <c r="V12" s="38"/>
      <c r="W12" s="38"/>
      <c r="X12" s="38"/>
      <c r="Y12" s="38"/>
      <c r="Z12" s="3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28"/>
      <c r="AT12" s="28"/>
      <c r="AU12" s="28"/>
      <c r="AV12" s="28"/>
      <c r="AW12" s="28"/>
      <c r="AX12" s="28"/>
      <c r="AY12" s="36" t="s">
        <v>14</v>
      </c>
      <c r="AZ12" s="33"/>
      <c r="BA12" s="6"/>
      <c r="BB12" s="33" t="s">
        <v>15</v>
      </c>
      <c r="BC12" s="34"/>
      <c r="BD12" s="36" t="s">
        <v>14</v>
      </c>
      <c r="BE12" s="33"/>
      <c r="BF12" s="6"/>
      <c r="BG12" s="33" t="s">
        <v>15</v>
      </c>
      <c r="BH12" s="34"/>
      <c r="BI12" s="36" t="s">
        <v>14</v>
      </c>
      <c r="BJ12" s="33"/>
      <c r="BK12" s="6"/>
      <c r="BL12" s="33" t="s">
        <v>15</v>
      </c>
      <c r="BM12" s="34"/>
      <c r="BN12" s="36" t="s">
        <v>14</v>
      </c>
      <c r="BO12" s="33"/>
      <c r="BP12" s="6"/>
      <c r="BQ12" s="33" t="s">
        <v>15</v>
      </c>
      <c r="BR12" s="34"/>
      <c r="BS12" s="36" t="s">
        <v>14</v>
      </c>
      <c r="BT12" s="33"/>
      <c r="BU12" s="6"/>
      <c r="BV12" s="33" t="s">
        <v>15</v>
      </c>
      <c r="BW12" s="34"/>
      <c r="BX12" s="36" t="s">
        <v>14</v>
      </c>
      <c r="BY12" s="33"/>
      <c r="BZ12" s="6"/>
      <c r="CA12" s="33" t="s">
        <v>15</v>
      </c>
      <c r="CB12" s="34"/>
      <c r="CC12" s="53"/>
      <c r="CD12" s="37"/>
      <c r="CE12" s="54"/>
      <c r="CF12" s="39"/>
      <c r="CG12" s="39"/>
      <c r="CH12" s="39"/>
      <c r="CI12" s="39"/>
      <c r="CJ12" s="39"/>
      <c r="CK12" s="39"/>
      <c r="CL12" s="28"/>
      <c r="CM12" s="28"/>
      <c r="CN12" s="28"/>
    </row>
    <row r="13" spans="3:92" ht="14.25" customHeight="1">
      <c r="C13">
        <f t="shared" si="0"/>
        <v>0</v>
      </c>
      <c r="D13">
        <f t="shared" si="1"/>
        <v>0</v>
      </c>
      <c r="F13" s="28"/>
      <c r="G13" s="28"/>
      <c r="H13" s="38"/>
      <c r="I13" s="38"/>
      <c r="J13" s="38"/>
      <c r="K13" s="38"/>
      <c r="L13" s="38"/>
      <c r="M13" s="38"/>
      <c r="N13" s="5"/>
      <c r="O13" s="49"/>
      <c r="P13" s="6"/>
      <c r="Q13" s="6" t="s">
        <v>16</v>
      </c>
      <c r="R13" s="6"/>
      <c r="S13" s="49"/>
      <c r="T13" s="7"/>
      <c r="U13" s="38"/>
      <c r="V13" s="38"/>
      <c r="W13" s="38"/>
      <c r="X13" s="38"/>
      <c r="Y13" s="38"/>
      <c r="Z13" s="3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S13" s="28"/>
      <c r="AT13" s="28"/>
      <c r="AU13" s="28"/>
      <c r="AV13" s="28"/>
      <c r="AW13" s="28"/>
      <c r="AX13" s="28"/>
      <c r="AY13" s="50" t="s">
        <v>87</v>
      </c>
      <c r="AZ13" s="51"/>
      <c r="BA13" s="51"/>
      <c r="BB13" s="51"/>
      <c r="BC13" s="52"/>
      <c r="BD13" s="50" t="s">
        <v>87</v>
      </c>
      <c r="BE13" s="51"/>
      <c r="BF13" s="51"/>
      <c r="BG13" s="51"/>
      <c r="BH13" s="52"/>
      <c r="BI13" s="50" t="s">
        <v>87</v>
      </c>
      <c r="BJ13" s="51"/>
      <c r="BK13" s="51"/>
      <c r="BL13" s="51"/>
      <c r="BM13" s="52"/>
      <c r="BN13" s="50" t="s">
        <v>87</v>
      </c>
      <c r="BO13" s="51"/>
      <c r="BP13" s="51"/>
      <c r="BQ13" s="51"/>
      <c r="BR13" s="52"/>
      <c r="BS13" s="50" t="s">
        <v>87</v>
      </c>
      <c r="BT13" s="51"/>
      <c r="BU13" s="51"/>
      <c r="BV13" s="51"/>
      <c r="BW13" s="52"/>
      <c r="BX13" s="50" t="s">
        <v>87</v>
      </c>
      <c r="BY13" s="51"/>
      <c r="BZ13" s="51"/>
      <c r="CA13" s="51"/>
      <c r="CB13" s="52"/>
      <c r="CC13" s="36"/>
      <c r="CD13" s="33"/>
      <c r="CE13" s="34"/>
      <c r="CF13" s="39"/>
      <c r="CG13" s="39"/>
      <c r="CH13" s="39"/>
      <c r="CI13" s="39"/>
      <c r="CJ13" s="39"/>
      <c r="CK13" s="39"/>
      <c r="CL13" s="28"/>
      <c r="CM13" s="28"/>
      <c r="CN13" s="28"/>
    </row>
    <row r="14" spans="3:92" ht="14.25" customHeight="1">
      <c r="C14">
        <f t="shared" si="0"/>
        <v>0</v>
      </c>
      <c r="D14">
        <f t="shared" si="1"/>
        <v>0</v>
      </c>
      <c r="F14" s="28">
        <v>2</v>
      </c>
      <c r="G14" s="28" t="s">
        <v>120</v>
      </c>
      <c r="H14" s="38" t="str">
        <f>AT26</f>
        <v>神森</v>
      </c>
      <c r="I14" s="38"/>
      <c r="J14" s="38"/>
      <c r="K14" s="38"/>
      <c r="L14" s="38"/>
      <c r="M14" s="38"/>
      <c r="N14" s="1"/>
      <c r="O14" s="47" t="s">
        <v>88</v>
      </c>
      <c r="P14" s="2"/>
      <c r="Q14" s="2" t="s">
        <v>16</v>
      </c>
      <c r="R14" s="2"/>
      <c r="S14" s="47" t="s">
        <v>89</v>
      </c>
      <c r="T14" s="3"/>
      <c r="U14" s="38" t="str">
        <f>AT30</f>
        <v>港川</v>
      </c>
      <c r="V14" s="38"/>
      <c r="W14" s="38"/>
      <c r="X14" s="38"/>
      <c r="Y14" s="38"/>
      <c r="Z14" s="38"/>
      <c r="AA14" s="28" t="s">
        <v>121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122</v>
      </c>
      <c r="AO14" s="28"/>
      <c r="AP14" s="28"/>
      <c r="AQ14" s="28"/>
      <c r="AS14" s="35" t="s">
        <v>92</v>
      </c>
      <c r="AT14" s="29" t="s">
        <v>34</v>
      </c>
      <c r="AU14" s="29"/>
      <c r="AV14" s="29"/>
      <c r="AW14" s="29"/>
      <c r="AX14" s="29"/>
      <c r="AY14" s="56"/>
      <c r="AZ14" s="56"/>
      <c r="BA14" s="56"/>
      <c r="BB14" s="56"/>
      <c r="BC14" s="56"/>
      <c r="BD14" s="35" t="str">
        <f>IF(BD16="-","-",IF(BD16&gt;BG16,"○","×"))</f>
        <v>-</v>
      </c>
      <c r="BE14" s="31"/>
      <c r="BF14" s="31"/>
      <c r="BG14" s="31"/>
      <c r="BH14" s="32"/>
      <c r="BI14" s="35" t="str">
        <f>IF(BI16="-","-",IF(BI16&gt;BL16,"○","×"))</f>
        <v>-</v>
      </c>
      <c r="BJ14" s="31"/>
      <c r="BK14" s="31"/>
      <c r="BL14" s="31"/>
      <c r="BM14" s="32"/>
      <c r="BN14" s="35" t="str">
        <f>IF(BN16="-","-",IF(BN16&gt;BQ16,"○","×"))</f>
        <v>-</v>
      </c>
      <c r="BO14" s="31"/>
      <c r="BP14" s="31"/>
      <c r="BQ14" s="31"/>
      <c r="BR14" s="32"/>
      <c r="BS14" s="35" t="str">
        <f>IF(BS16="-","-",IF(BS16&gt;BV16,"○","×"))</f>
        <v>-</v>
      </c>
      <c r="BT14" s="31"/>
      <c r="BU14" s="31"/>
      <c r="BV14" s="31"/>
      <c r="BW14" s="32"/>
      <c r="BX14" s="35" t="str">
        <f>IF(BX16="-","-",IF(BX16&gt;CA16,"○","×"))</f>
        <v>-</v>
      </c>
      <c r="BY14" s="31"/>
      <c r="BZ14" s="31"/>
      <c r="CA14" s="31"/>
      <c r="CB14" s="32"/>
      <c r="CC14" s="2"/>
      <c r="CD14" s="2"/>
      <c r="CE14" s="3"/>
      <c r="CF14" s="55">
        <f>IF(AY40=0,"",AY40/BD40)</f>
      </c>
      <c r="CG14" s="55"/>
      <c r="CH14" s="55"/>
      <c r="CI14" s="55">
        <f>IF(BI40=0,"",BI40/BN40)</f>
      </c>
      <c r="CJ14" s="55"/>
      <c r="CK14" s="55"/>
      <c r="CL14" s="28"/>
      <c r="CM14" s="28"/>
      <c r="CN14" s="28"/>
    </row>
    <row r="15" spans="1:92" ht="14.25" customHeight="1">
      <c r="A15">
        <f>IF(N15="",0,N15)</f>
        <v>0</v>
      </c>
      <c r="B15">
        <f>IF(T15="",0,T15)</f>
        <v>0</v>
      </c>
      <c r="C15">
        <f t="shared" si="0"/>
        <v>0</v>
      </c>
      <c r="D15">
        <f t="shared" si="1"/>
        <v>0</v>
      </c>
      <c r="F15" s="28"/>
      <c r="G15" s="28"/>
      <c r="H15" s="38"/>
      <c r="I15" s="38"/>
      <c r="J15" s="38"/>
      <c r="K15" s="38"/>
      <c r="L15" s="38"/>
      <c r="M15" s="38"/>
      <c r="N15" s="8">
        <f>IF(SUM(C14:D16)&gt;0,SUM(C14:C16),"")</f>
      </c>
      <c r="O15" s="48"/>
      <c r="Q15" t="s">
        <v>16</v>
      </c>
      <c r="S15" s="48"/>
      <c r="T15" s="8">
        <f>IF(SUM(C14:D16)&gt;0,SUM(D14:D16),"")</f>
      </c>
      <c r="U15" s="38"/>
      <c r="V15" s="38"/>
      <c r="W15" s="38"/>
      <c r="X15" s="38"/>
      <c r="Y15" s="38"/>
      <c r="Z15" s="3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S15" s="53"/>
      <c r="AT15" s="29"/>
      <c r="AU15" s="29"/>
      <c r="AV15" s="29"/>
      <c r="AW15" s="29"/>
      <c r="AX15" s="29"/>
      <c r="AY15" s="56"/>
      <c r="AZ15" s="56"/>
      <c r="BA15" s="56"/>
      <c r="BB15" s="56"/>
      <c r="BC15" s="56"/>
      <c r="BD15" s="36"/>
      <c r="BE15" s="33"/>
      <c r="BF15" s="33"/>
      <c r="BG15" s="33"/>
      <c r="BH15" s="34"/>
      <c r="BI15" s="36"/>
      <c r="BJ15" s="33"/>
      <c r="BK15" s="33"/>
      <c r="BL15" s="33"/>
      <c r="BM15" s="34"/>
      <c r="BN15" s="36"/>
      <c r="BO15" s="33"/>
      <c r="BP15" s="33"/>
      <c r="BQ15" s="33"/>
      <c r="BR15" s="34"/>
      <c r="BS15" s="36"/>
      <c r="BT15" s="33"/>
      <c r="BU15" s="33"/>
      <c r="BV15" s="33"/>
      <c r="BW15" s="34"/>
      <c r="BX15" s="36"/>
      <c r="BY15" s="33"/>
      <c r="BZ15" s="33"/>
      <c r="CA15" s="33"/>
      <c r="CB15" s="34"/>
      <c r="CC15" s="37">
        <f>COUNTIF(BD14:CB15,"○")</f>
        <v>0</v>
      </c>
      <c r="CD15" s="37" t="s">
        <v>16</v>
      </c>
      <c r="CE15" s="37">
        <f>COUNTIF(BD14:CB15,"×")</f>
        <v>0</v>
      </c>
      <c r="CF15" s="55"/>
      <c r="CG15" s="55"/>
      <c r="CH15" s="55"/>
      <c r="CI15" s="55"/>
      <c r="CJ15" s="55"/>
      <c r="CK15" s="55"/>
      <c r="CL15" s="28"/>
      <c r="CM15" s="28"/>
      <c r="CN15" s="28"/>
    </row>
    <row r="16" spans="3:92" ht="14.25" customHeight="1">
      <c r="C16">
        <f t="shared" si="0"/>
        <v>0</v>
      </c>
      <c r="D16">
        <f t="shared" si="1"/>
        <v>0</v>
      </c>
      <c r="F16" s="28"/>
      <c r="G16" s="28"/>
      <c r="H16" s="38"/>
      <c r="I16" s="38"/>
      <c r="J16" s="38"/>
      <c r="K16" s="38"/>
      <c r="L16" s="38"/>
      <c r="M16" s="38"/>
      <c r="N16" s="5"/>
      <c r="O16" s="49"/>
      <c r="P16" s="6"/>
      <c r="Q16" s="6" t="s">
        <v>16</v>
      </c>
      <c r="R16" s="6"/>
      <c r="S16" s="49"/>
      <c r="T16" s="7"/>
      <c r="U16" s="38"/>
      <c r="V16" s="38"/>
      <c r="W16" s="38"/>
      <c r="X16" s="38"/>
      <c r="Y16" s="38"/>
      <c r="Z16" s="3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S16" s="53"/>
      <c r="AT16" s="29"/>
      <c r="AU16" s="29"/>
      <c r="AV16" s="29"/>
      <c r="AW16" s="29"/>
      <c r="AX16" s="29"/>
      <c r="AY16" s="56"/>
      <c r="AZ16" s="56"/>
      <c r="BA16" s="56"/>
      <c r="BB16" s="56"/>
      <c r="BC16" s="56"/>
      <c r="BD16" s="35" t="str">
        <f>IF(N12="","-",N12)</f>
        <v>-</v>
      </c>
      <c r="BE16" s="31"/>
      <c r="BF16" s="31" t="s">
        <v>93</v>
      </c>
      <c r="BG16" s="31" t="str">
        <f>IF(T12="","-",T12)</f>
        <v>-</v>
      </c>
      <c r="BH16" s="31"/>
      <c r="BI16" s="35" t="str">
        <f>IF(N24="","-",N24)</f>
        <v>-</v>
      </c>
      <c r="BJ16" s="31"/>
      <c r="BK16" s="31" t="s">
        <v>93</v>
      </c>
      <c r="BL16" s="31" t="str">
        <f>IF(T24="","-",T24)</f>
        <v>-</v>
      </c>
      <c r="BM16" s="32"/>
      <c r="BN16" s="31" t="str">
        <f>IF(N30="","-",N30)</f>
        <v>-</v>
      </c>
      <c r="BO16" s="31"/>
      <c r="BP16" s="31" t="s">
        <v>93</v>
      </c>
      <c r="BQ16" s="31" t="str">
        <f>IF(T30="","-",T30)</f>
        <v>-</v>
      </c>
      <c r="BR16" s="31"/>
      <c r="BS16" s="35" t="str">
        <f>IF(N18="","-",N18)</f>
        <v>-</v>
      </c>
      <c r="BT16" s="31"/>
      <c r="BU16" s="31" t="s">
        <v>93</v>
      </c>
      <c r="BV16" s="31" t="str">
        <f>IF(T18="","-",T18)</f>
        <v>-</v>
      </c>
      <c r="BW16" s="32"/>
      <c r="BX16" s="35" t="str">
        <f>IF(N36="","-",N36)</f>
        <v>-</v>
      </c>
      <c r="BY16" s="31"/>
      <c r="BZ16" s="31" t="s">
        <v>93</v>
      </c>
      <c r="CA16" s="31" t="str">
        <f>IF(T36="","-",T36)</f>
        <v>-</v>
      </c>
      <c r="CB16" s="32"/>
      <c r="CC16" s="37"/>
      <c r="CD16" s="37"/>
      <c r="CE16" s="37"/>
      <c r="CF16" s="55"/>
      <c r="CG16" s="55"/>
      <c r="CH16" s="55"/>
      <c r="CI16" s="55"/>
      <c r="CJ16" s="55"/>
      <c r="CK16" s="55"/>
      <c r="CL16" s="28"/>
      <c r="CM16" s="28"/>
      <c r="CN16" s="28"/>
    </row>
    <row r="17" spans="3:92" ht="14.25" customHeight="1">
      <c r="C17">
        <f t="shared" si="0"/>
        <v>0</v>
      </c>
      <c r="D17">
        <f t="shared" si="1"/>
        <v>0</v>
      </c>
      <c r="F17" s="28">
        <v>3</v>
      </c>
      <c r="G17" s="28" t="s">
        <v>115</v>
      </c>
      <c r="H17" s="38" t="str">
        <f>AT18</f>
        <v>浦城</v>
      </c>
      <c r="I17" s="38"/>
      <c r="J17" s="38"/>
      <c r="K17" s="38"/>
      <c r="L17" s="38"/>
      <c r="M17" s="38"/>
      <c r="N17" s="1"/>
      <c r="O17" s="47" t="s">
        <v>94</v>
      </c>
      <c r="P17" s="2"/>
      <c r="Q17" s="2" t="s">
        <v>16</v>
      </c>
      <c r="R17" s="2"/>
      <c r="S17" s="47" t="s">
        <v>95</v>
      </c>
      <c r="T17" s="3"/>
      <c r="U17" s="38" t="str">
        <f>AT22</f>
        <v>前田</v>
      </c>
      <c r="V17" s="38"/>
      <c r="W17" s="38"/>
      <c r="X17" s="38"/>
      <c r="Y17" s="38"/>
      <c r="Z17" s="38"/>
      <c r="AA17" s="28" t="s">
        <v>123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124</v>
      </c>
      <c r="AO17" s="28"/>
      <c r="AP17" s="28"/>
      <c r="AQ17" s="28"/>
      <c r="AS17" s="36"/>
      <c r="AT17" s="29"/>
      <c r="AU17" s="29"/>
      <c r="AV17" s="29"/>
      <c r="AW17" s="29"/>
      <c r="AX17" s="29"/>
      <c r="AY17" s="56"/>
      <c r="AZ17" s="56"/>
      <c r="BA17" s="56"/>
      <c r="BB17" s="56"/>
      <c r="BC17" s="56"/>
      <c r="BD17" s="36"/>
      <c r="BE17" s="33"/>
      <c r="BF17" s="33"/>
      <c r="BG17" s="33"/>
      <c r="BH17" s="33"/>
      <c r="BI17" s="36"/>
      <c r="BJ17" s="33"/>
      <c r="BK17" s="33"/>
      <c r="BL17" s="33"/>
      <c r="BM17" s="34"/>
      <c r="BN17" s="33"/>
      <c r="BO17" s="33"/>
      <c r="BP17" s="33"/>
      <c r="BQ17" s="33"/>
      <c r="BR17" s="33"/>
      <c r="BS17" s="36"/>
      <c r="BT17" s="33"/>
      <c r="BU17" s="33"/>
      <c r="BV17" s="33"/>
      <c r="BW17" s="34"/>
      <c r="BX17" s="36"/>
      <c r="BY17" s="33"/>
      <c r="BZ17" s="33"/>
      <c r="CA17" s="33"/>
      <c r="CB17" s="34"/>
      <c r="CC17" s="6"/>
      <c r="CD17" s="6"/>
      <c r="CE17" s="7"/>
      <c r="CF17" s="55"/>
      <c r="CG17" s="55"/>
      <c r="CH17" s="55"/>
      <c r="CI17" s="55"/>
      <c r="CJ17" s="55"/>
      <c r="CK17" s="55"/>
      <c r="CL17" s="28"/>
      <c r="CM17" s="28"/>
      <c r="CN17" s="28"/>
    </row>
    <row r="18" spans="1:92" ht="14.25" customHeight="1">
      <c r="A18">
        <f>IF(N18="",0,N18)</f>
        <v>0</v>
      </c>
      <c r="B18">
        <f>IF(T18="",0,T18)</f>
        <v>0</v>
      </c>
      <c r="C18">
        <f t="shared" si="0"/>
        <v>0</v>
      </c>
      <c r="D18">
        <f t="shared" si="1"/>
        <v>0</v>
      </c>
      <c r="F18" s="28"/>
      <c r="G18" s="28"/>
      <c r="H18" s="38"/>
      <c r="I18" s="38"/>
      <c r="J18" s="38"/>
      <c r="K18" s="38"/>
      <c r="L18" s="38"/>
      <c r="M18" s="38"/>
      <c r="N18" s="8">
        <f>IF(SUM(C17:D19)&gt;0,SUM(C17:C19),"")</f>
      </c>
      <c r="O18" s="48"/>
      <c r="Q18" t="s">
        <v>16</v>
      </c>
      <c r="S18" s="48"/>
      <c r="T18" s="8">
        <f>IF(SUM(C17:D19)&gt;0,SUM(D17:D19),"")</f>
      </c>
      <c r="U18" s="38"/>
      <c r="V18" s="38"/>
      <c r="W18" s="38"/>
      <c r="X18" s="38"/>
      <c r="Y18" s="38"/>
      <c r="Z18" s="3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S18" s="35" t="s">
        <v>97</v>
      </c>
      <c r="AT18" s="29" t="s">
        <v>35</v>
      </c>
      <c r="AU18" s="29"/>
      <c r="AV18" s="29"/>
      <c r="AW18" s="29"/>
      <c r="AX18" s="30"/>
      <c r="AY18" s="35" t="str">
        <f>IF(AY20="-","-",IF(AY20&gt;BB20,"○","×"))</f>
        <v>-</v>
      </c>
      <c r="AZ18" s="31"/>
      <c r="BA18" s="31"/>
      <c r="BB18" s="31"/>
      <c r="BC18" s="32"/>
      <c r="BD18" s="87"/>
      <c r="BE18" s="56"/>
      <c r="BF18" s="56"/>
      <c r="BG18" s="56"/>
      <c r="BH18" s="88"/>
      <c r="BI18" s="35" t="str">
        <f>IF(BI20="-","-",IF(BI20&gt;BL20,"○","×"))</f>
        <v>-</v>
      </c>
      <c r="BJ18" s="31"/>
      <c r="BK18" s="31"/>
      <c r="BL18" s="31"/>
      <c r="BM18" s="32"/>
      <c r="BN18" s="35" t="str">
        <f>IF(BN20="-","-",IF(BN20&gt;BQ20,"○","×"))</f>
        <v>-</v>
      </c>
      <c r="BO18" s="31"/>
      <c r="BP18" s="31"/>
      <c r="BQ18" s="31"/>
      <c r="BR18" s="32"/>
      <c r="BS18" s="35" t="str">
        <f>IF(BS20="-","-",IF(BS20&gt;BV20,"○","×"))</f>
        <v>-</v>
      </c>
      <c r="BT18" s="31"/>
      <c r="BU18" s="31"/>
      <c r="BV18" s="31"/>
      <c r="BW18" s="32"/>
      <c r="BX18" s="35" t="str">
        <f>IF(BX20="-","-",IF(BX20&gt;CA20,"○","×"))</f>
        <v>-</v>
      </c>
      <c r="BY18" s="31"/>
      <c r="BZ18" s="31"/>
      <c r="CA18" s="31"/>
      <c r="CB18" s="32"/>
      <c r="CF18" s="55">
        <f>IF(AY41=0,"",AY41/BD41)</f>
      </c>
      <c r="CG18" s="55"/>
      <c r="CH18" s="55"/>
      <c r="CI18" s="55">
        <f>IF(BI41=0,"",BI41/BN41)</f>
      </c>
      <c r="CJ18" s="55"/>
      <c r="CK18" s="55"/>
      <c r="CL18" s="28"/>
      <c r="CM18" s="28"/>
      <c r="CN18" s="28"/>
    </row>
    <row r="19" spans="3:92" ht="14.25" customHeight="1">
      <c r="C19">
        <f t="shared" si="0"/>
        <v>0</v>
      </c>
      <c r="D19">
        <f t="shared" si="1"/>
        <v>0</v>
      </c>
      <c r="F19" s="28"/>
      <c r="G19" s="28"/>
      <c r="H19" s="38"/>
      <c r="I19" s="38"/>
      <c r="J19" s="38"/>
      <c r="K19" s="38"/>
      <c r="L19" s="38"/>
      <c r="M19" s="38"/>
      <c r="N19" s="5"/>
      <c r="O19" s="49"/>
      <c r="P19" s="6"/>
      <c r="Q19" s="6" t="s">
        <v>16</v>
      </c>
      <c r="R19" s="6"/>
      <c r="S19" s="49"/>
      <c r="T19" s="7"/>
      <c r="U19" s="38"/>
      <c r="V19" s="38"/>
      <c r="W19" s="38"/>
      <c r="X19" s="38"/>
      <c r="Y19" s="38"/>
      <c r="Z19" s="3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S19" s="53"/>
      <c r="AT19" s="29"/>
      <c r="AU19" s="29"/>
      <c r="AV19" s="29"/>
      <c r="AW19" s="29"/>
      <c r="AX19" s="30"/>
      <c r="AY19" s="36"/>
      <c r="AZ19" s="33"/>
      <c r="BA19" s="33"/>
      <c r="BB19" s="33"/>
      <c r="BC19" s="34"/>
      <c r="BD19" s="87"/>
      <c r="BE19" s="56"/>
      <c r="BF19" s="56"/>
      <c r="BG19" s="56"/>
      <c r="BH19" s="88"/>
      <c r="BI19" s="36"/>
      <c r="BJ19" s="33"/>
      <c r="BK19" s="33"/>
      <c r="BL19" s="33"/>
      <c r="BM19" s="34"/>
      <c r="BN19" s="36"/>
      <c r="BO19" s="33"/>
      <c r="BP19" s="33"/>
      <c r="BQ19" s="33"/>
      <c r="BR19" s="34"/>
      <c r="BS19" s="36"/>
      <c r="BT19" s="33"/>
      <c r="BU19" s="33"/>
      <c r="BV19" s="33"/>
      <c r="BW19" s="34"/>
      <c r="BX19" s="36"/>
      <c r="BY19" s="33"/>
      <c r="BZ19" s="33"/>
      <c r="CA19" s="33"/>
      <c r="CB19" s="34"/>
      <c r="CC19" s="37">
        <f>COUNTIF(AY18:CB19,"○")</f>
        <v>0</v>
      </c>
      <c r="CD19" s="37" t="s">
        <v>16</v>
      </c>
      <c r="CE19" s="37">
        <f>COUNTIF(AY18:CB19,"×")</f>
        <v>0</v>
      </c>
      <c r="CF19" s="55"/>
      <c r="CG19" s="55"/>
      <c r="CH19" s="55"/>
      <c r="CI19" s="55"/>
      <c r="CJ19" s="55"/>
      <c r="CK19" s="55"/>
      <c r="CL19" s="28"/>
      <c r="CM19" s="28"/>
      <c r="CN19" s="28"/>
    </row>
    <row r="20" spans="3:92" ht="14.25" customHeight="1">
      <c r="C20">
        <f t="shared" si="0"/>
        <v>0</v>
      </c>
      <c r="D20">
        <f t="shared" si="1"/>
        <v>0</v>
      </c>
      <c r="F20" s="28">
        <v>4</v>
      </c>
      <c r="G20" s="28" t="s">
        <v>121</v>
      </c>
      <c r="H20" s="38" t="str">
        <f>AT30</f>
        <v>港川</v>
      </c>
      <c r="I20" s="38"/>
      <c r="J20" s="38"/>
      <c r="K20" s="38"/>
      <c r="L20" s="38"/>
      <c r="M20" s="38"/>
      <c r="N20" s="1"/>
      <c r="O20" s="47" t="s">
        <v>98</v>
      </c>
      <c r="P20" s="2"/>
      <c r="Q20" s="2" t="s">
        <v>16</v>
      </c>
      <c r="R20" s="2"/>
      <c r="S20" s="47" t="s">
        <v>99</v>
      </c>
      <c r="T20" s="3"/>
      <c r="U20" s="38" t="str">
        <f>AT34</f>
        <v>浦添</v>
      </c>
      <c r="V20" s="38"/>
      <c r="W20" s="38"/>
      <c r="X20" s="38"/>
      <c r="Y20" s="38"/>
      <c r="Z20" s="38"/>
      <c r="AA20" s="28" t="s">
        <v>122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125</v>
      </c>
      <c r="AO20" s="28"/>
      <c r="AP20" s="28"/>
      <c r="AQ20" s="28"/>
      <c r="AS20" s="53"/>
      <c r="AT20" s="29"/>
      <c r="AU20" s="29"/>
      <c r="AV20" s="29"/>
      <c r="AW20" s="29"/>
      <c r="AX20" s="29"/>
      <c r="AY20" s="35" t="str">
        <f>BG16</f>
        <v>-</v>
      </c>
      <c r="AZ20" s="31"/>
      <c r="BA20" s="31" t="s">
        <v>101</v>
      </c>
      <c r="BB20" s="31" t="str">
        <f>BD16</f>
        <v>-</v>
      </c>
      <c r="BC20" s="32"/>
      <c r="BD20" s="56"/>
      <c r="BE20" s="56"/>
      <c r="BF20" s="56"/>
      <c r="BG20" s="56"/>
      <c r="BH20" s="56"/>
      <c r="BI20" s="35" t="str">
        <f>IF(N18="","-",N18)</f>
        <v>-</v>
      </c>
      <c r="BJ20" s="31"/>
      <c r="BK20" s="31" t="s">
        <v>101</v>
      </c>
      <c r="BL20" s="31" t="str">
        <f>IF(T18="","-",T18)</f>
        <v>-</v>
      </c>
      <c r="BM20" s="32"/>
      <c r="BN20" s="35" t="str">
        <f>IF(N48="","-",N48)</f>
        <v>-</v>
      </c>
      <c r="BO20" s="31"/>
      <c r="BP20" s="31" t="s">
        <v>101</v>
      </c>
      <c r="BQ20" s="31" t="str">
        <f>IF(T48="","-",T48)</f>
        <v>-</v>
      </c>
      <c r="BR20" s="32"/>
      <c r="BS20" s="35" t="str">
        <f>IF(N33="","-",N33)</f>
        <v>-</v>
      </c>
      <c r="BT20" s="31"/>
      <c r="BU20" s="31" t="s">
        <v>101</v>
      </c>
      <c r="BV20" s="31" t="str">
        <f>IF(T33="","-",T33)</f>
        <v>-</v>
      </c>
      <c r="BW20" s="32"/>
      <c r="BX20" s="35" t="str">
        <f>IF(N54="","-",N54)</f>
        <v>-</v>
      </c>
      <c r="BY20" s="31"/>
      <c r="BZ20" s="31" t="s">
        <v>101</v>
      </c>
      <c r="CA20" s="31" t="str">
        <f>IF(T54="","-",T54)</f>
        <v>-</v>
      </c>
      <c r="CB20" s="32"/>
      <c r="CC20" s="53"/>
      <c r="CD20" s="37"/>
      <c r="CE20" s="37"/>
      <c r="CF20" s="55"/>
      <c r="CG20" s="55"/>
      <c r="CH20" s="55"/>
      <c r="CI20" s="55"/>
      <c r="CJ20" s="55"/>
      <c r="CK20" s="55"/>
      <c r="CL20" s="28"/>
      <c r="CM20" s="28"/>
      <c r="CN20" s="28"/>
    </row>
    <row r="21" spans="1:92" ht="14.25" customHeight="1">
      <c r="A21">
        <f>IF(N21="",0,N21)</f>
        <v>0</v>
      </c>
      <c r="B21">
        <f>IF(T21="",0,T21)</f>
        <v>0</v>
      </c>
      <c r="C21">
        <f t="shared" si="0"/>
        <v>0</v>
      </c>
      <c r="D21">
        <f t="shared" si="1"/>
        <v>0</v>
      </c>
      <c r="F21" s="28"/>
      <c r="G21" s="28"/>
      <c r="H21" s="38"/>
      <c r="I21" s="38"/>
      <c r="J21" s="38"/>
      <c r="K21" s="38"/>
      <c r="L21" s="38"/>
      <c r="M21" s="38"/>
      <c r="N21" s="8">
        <f>IF(SUM(C20:D22)&gt;0,SUM(C20:C22),"")</f>
      </c>
      <c r="O21" s="48"/>
      <c r="Q21" t="s">
        <v>16</v>
      </c>
      <c r="S21" s="48"/>
      <c r="T21" s="8">
        <f>IF(SUM(C20:D22)&gt;0,SUM(D20:D22),"")</f>
      </c>
      <c r="U21" s="38"/>
      <c r="V21" s="38"/>
      <c r="W21" s="38"/>
      <c r="X21" s="38"/>
      <c r="Y21" s="38"/>
      <c r="Z21" s="3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S21" s="36"/>
      <c r="AT21" s="29"/>
      <c r="AU21" s="29"/>
      <c r="AV21" s="29"/>
      <c r="AW21" s="29"/>
      <c r="AX21" s="29"/>
      <c r="AY21" s="36"/>
      <c r="AZ21" s="33"/>
      <c r="BA21" s="33"/>
      <c r="BB21" s="33"/>
      <c r="BC21" s="34"/>
      <c r="BD21" s="56"/>
      <c r="BE21" s="56"/>
      <c r="BF21" s="56"/>
      <c r="BG21" s="56"/>
      <c r="BH21" s="56"/>
      <c r="BI21" s="36"/>
      <c r="BJ21" s="33"/>
      <c r="BK21" s="33"/>
      <c r="BL21" s="33"/>
      <c r="BM21" s="34"/>
      <c r="BN21" s="36"/>
      <c r="BO21" s="33"/>
      <c r="BP21" s="33"/>
      <c r="BQ21" s="33"/>
      <c r="BR21" s="34"/>
      <c r="BS21" s="36"/>
      <c r="BT21" s="33"/>
      <c r="BU21" s="33"/>
      <c r="BV21" s="33"/>
      <c r="BW21" s="34"/>
      <c r="BX21" s="36"/>
      <c r="BY21" s="33"/>
      <c r="BZ21" s="33"/>
      <c r="CA21" s="33"/>
      <c r="CB21" s="34"/>
      <c r="CF21" s="55"/>
      <c r="CG21" s="55"/>
      <c r="CH21" s="55"/>
      <c r="CI21" s="55"/>
      <c r="CJ21" s="55"/>
      <c r="CK21" s="55"/>
      <c r="CL21" s="28"/>
      <c r="CM21" s="28"/>
      <c r="CN21" s="28"/>
    </row>
    <row r="22" spans="3:92" ht="14.25" customHeight="1">
      <c r="C22">
        <f t="shared" si="0"/>
        <v>0</v>
      </c>
      <c r="D22">
        <f t="shared" si="1"/>
        <v>0</v>
      </c>
      <c r="F22" s="28"/>
      <c r="G22" s="28"/>
      <c r="H22" s="38"/>
      <c r="I22" s="38"/>
      <c r="J22" s="38"/>
      <c r="K22" s="38"/>
      <c r="L22" s="38"/>
      <c r="M22" s="38"/>
      <c r="N22" s="5"/>
      <c r="O22" s="49"/>
      <c r="P22" s="6"/>
      <c r="Q22" s="6" t="s">
        <v>16</v>
      </c>
      <c r="R22" s="6"/>
      <c r="S22" s="49"/>
      <c r="T22" s="7"/>
      <c r="U22" s="38"/>
      <c r="V22" s="38"/>
      <c r="W22" s="38"/>
      <c r="X22" s="38"/>
      <c r="Y22" s="38"/>
      <c r="Z22" s="3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S22" s="35" t="s">
        <v>100</v>
      </c>
      <c r="AT22" s="29" t="s">
        <v>37</v>
      </c>
      <c r="AU22" s="29"/>
      <c r="AV22" s="29"/>
      <c r="AW22" s="29"/>
      <c r="AX22" s="30"/>
      <c r="AY22" s="35" t="str">
        <f>IF(AY24="-","-",IF(AY24&gt;BB24,"○","×"))</f>
        <v>-</v>
      </c>
      <c r="AZ22" s="31"/>
      <c r="BA22" s="31"/>
      <c r="BB22" s="31"/>
      <c r="BC22" s="32"/>
      <c r="BD22" s="35" t="str">
        <f>IF(BD24="-","-",IF(BD24&gt;BG24,"○","×"))</f>
        <v>-</v>
      </c>
      <c r="BE22" s="31"/>
      <c r="BF22" s="31"/>
      <c r="BG22" s="31"/>
      <c r="BH22" s="32"/>
      <c r="BI22" s="87"/>
      <c r="BJ22" s="56"/>
      <c r="BK22" s="56"/>
      <c r="BL22" s="56"/>
      <c r="BM22" s="88"/>
      <c r="BN22" s="35" t="str">
        <f>IF(BN24="-","-",IF(BN24&gt;BQ24,"○","×"))</f>
        <v>-</v>
      </c>
      <c r="BO22" s="31"/>
      <c r="BP22" s="31"/>
      <c r="BQ22" s="31"/>
      <c r="BR22" s="32"/>
      <c r="BS22" s="35" t="str">
        <f>IF(BS24="-","-",IF(BS24&gt;BV24,"○","×"))</f>
        <v>-</v>
      </c>
      <c r="BT22" s="31"/>
      <c r="BU22" s="31"/>
      <c r="BV22" s="31"/>
      <c r="BW22" s="32"/>
      <c r="BX22" s="35" t="str">
        <f>IF(BX24="-","-",IF(BX24&gt;CA24,"○","×"))</f>
        <v>-</v>
      </c>
      <c r="BY22" s="31"/>
      <c r="BZ22" s="31"/>
      <c r="CA22" s="31"/>
      <c r="CB22" s="32"/>
      <c r="CC22" s="2"/>
      <c r="CD22" s="2"/>
      <c r="CE22" s="3"/>
      <c r="CF22" s="55">
        <f>IF(AY42=0,"",AY42/BD42)</f>
      </c>
      <c r="CG22" s="55"/>
      <c r="CH22" s="55"/>
      <c r="CI22" s="55">
        <f>IF(BI42=0,"",BI42/BN42)</f>
      </c>
      <c r="CJ22" s="55"/>
      <c r="CK22" s="55"/>
      <c r="CL22" s="28"/>
      <c r="CM22" s="28"/>
      <c r="CN22" s="28"/>
    </row>
    <row r="23" spans="3:92" ht="14.25" customHeight="1">
      <c r="C23">
        <f t="shared" si="0"/>
        <v>0</v>
      </c>
      <c r="D23">
        <f t="shared" si="1"/>
        <v>0</v>
      </c>
      <c r="F23" s="28">
        <v>5</v>
      </c>
      <c r="G23" s="28" t="s">
        <v>4</v>
      </c>
      <c r="H23" s="38" t="str">
        <f>AT14</f>
        <v>当山</v>
      </c>
      <c r="I23" s="38"/>
      <c r="J23" s="38"/>
      <c r="K23" s="38"/>
      <c r="L23" s="38"/>
      <c r="M23" s="38"/>
      <c r="N23" s="1"/>
      <c r="O23" s="47" t="s">
        <v>102</v>
      </c>
      <c r="P23" s="2"/>
      <c r="Q23" s="2" t="s">
        <v>16</v>
      </c>
      <c r="R23" s="2"/>
      <c r="S23" s="47" t="s">
        <v>103</v>
      </c>
      <c r="T23" s="3"/>
      <c r="U23" s="38" t="str">
        <f>AT22</f>
        <v>前田</v>
      </c>
      <c r="V23" s="38"/>
      <c r="W23" s="38"/>
      <c r="X23" s="38"/>
      <c r="Y23" s="38"/>
      <c r="Z23" s="38"/>
      <c r="AA23" s="28" t="s">
        <v>123</v>
      </c>
      <c r="AB23" s="35"/>
      <c r="AC23" s="31"/>
      <c r="AD23" s="31"/>
      <c r="AE23" s="31"/>
      <c r="AF23" s="31"/>
      <c r="AG23" s="32"/>
      <c r="AH23" s="28"/>
      <c r="AI23" s="28"/>
      <c r="AJ23" s="28"/>
      <c r="AK23" s="28"/>
      <c r="AL23" s="28"/>
      <c r="AM23" s="28"/>
      <c r="AN23" s="28" t="s">
        <v>126</v>
      </c>
      <c r="AO23" s="28"/>
      <c r="AP23" s="28"/>
      <c r="AQ23" s="28"/>
      <c r="AS23" s="53"/>
      <c r="AT23" s="29"/>
      <c r="AU23" s="29"/>
      <c r="AV23" s="29"/>
      <c r="AW23" s="29"/>
      <c r="AX23" s="30"/>
      <c r="AY23" s="36"/>
      <c r="AZ23" s="33"/>
      <c r="BA23" s="33"/>
      <c r="BB23" s="33"/>
      <c r="BC23" s="34"/>
      <c r="BD23" s="36"/>
      <c r="BE23" s="33"/>
      <c r="BF23" s="33"/>
      <c r="BG23" s="33"/>
      <c r="BH23" s="34"/>
      <c r="BI23" s="87"/>
      <c r="BJ23" s="56"/>
      <c r="BK23" s="56"/>
      <c r="BL23" s="56"/>
      <c r="BM23" s="88"/>
      <c r="BN23" s="36"/>
      <c r="BO23" s="33"/>
      <c r="BP23" s="33"/>
      <c r="BQ23" s="33"/>
      <c r="BR23" s="34"/>
      <c r="BS23" s="36"/>
      <c r="BT23" s="33"/>
      <c r="BU23" s="33"/>
      <c r="BV23" s="33"/>
      <c r="BW23" s="34"/>
      <c r="BX23" s="36"/>
      <c r="BY23" s="33"/>
      <c r="BZ23" s="33"/>
      <c r="CA23" s="33"/>
      <c r="CB23" s="34"/>
      <c r="CC23" s="37">
        <f>COUNTIF(AY22:CB23,"○")</f>
        <v>0</v>
      </c>
      <c r="CD23" s="37" t="s">
        <v>16</v>
      </c>
      <c r="CE23" s="37">
        <f>COUNTIF(AY22:CB23,"×")</f>
        <v>0</v>
      </c>
      <c r="CF23" s="55"/>
      <c r="CG23" s="55"/>
      <c r="CH23" s="55"/>
      <c r="CI23" s="55"/>
      <c r="CJ23" s="55"/>
      <c r="CK23" s="55"/>
      <c r="CL23" s="28"/>
      <c r="CM23" s="28"/>
      <c r="CN23" s="28"/>
    </row>
    <row r="24" spans="1:92" ht="14.25" customHeight="1">
      <c r="A24">
        <f>IF(N24="",0,N24)</f>
        <v>0</v>
      </c>
      <c r="B24">
        <f>IF(T24="",0,T24)</f>
        <v>0</v>
      </c>
      <c r="C24">
        <f t="shared" si="0"/>
        <v>0</v>
      </c>
      <c r="D24">
        <f t="shared" si="1"/>
        <v>0</v>
      </c>
      <c r="F24" s="28"/>
      <c r="G24" s="28"/>
      <c r="H24" s="38"/>
      <c r="I24" s="38"/>
      <c r="J24" s="38"/>
      <c r="K24" s="38"/>
      <c r="L24" s="38"/>
      <c r="M24" s="38"/>
      <c r="N24" s="8">
        <f>IF(SUM(C23:D25)&gt;0,SUM(C23:C25),"")</f>
      </c>
      <c r="O24" s="48"/>
      <c r="Q24" t="s">
        <v>16</v>
      </c>
      <c r="S24" s="48"/>
      <c r="T24" s="8">
        <f>IF(SUM(C23:D25)&gt;0,SUM(D23:D25),"")</f>
      </c>
      <c r="U24" s="38"/>
      <c r="V24" s="38"/>
      <c r="W24" s="38"/>
      <c r="X24" s="38"/>
      <c r="Y24" s="38"/>
      <c r="Z24" s="38"/>
      <c r="AA24" s="28"/>
      <c r="AB24" s="53"/>
      <c r="AC24" s="37"/>
      <c r="AD24" s="37"/>
      <c r="AE24" s="37"/>
      <c r="AF24" s="37"/>
      <c r="AG24" s="54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S24" s="53"/>
      <c r="AT24" s="29"/>
      <c r="AU24" s="29"/>
      <c r="AV24" s="29"/>
      <c r="AW24" s="29"/>
      <c r="AX24" s="29"/>
      <c r="AY24" s="35" t="str">
        <f>BL16</f>
        <v>-</v>
      </c>
      <c r="AZ24" s="31"/>
      <c r="BA24" s="31" t="s">
        <v>105</v>
      </c>
      <c r="BB24" s="31" t="str">
        <f>BI16</f>
        <v>-</v>
      </c>
      <c r="BC24" s="32"/>
      <c r="BD24" s="35" t="str">
        <f>BL20</f>
        <v>-</v>
      </c>
      <c r="BE24" s="31"/>
      <c r="BF24" s="31" t="s">
        <v>105</v>
      </c>
      <c r="BG24" s="31" t="str">
        <f>BI20</f>
        <v>-</v>
      </c>
      <c r="BH24" s="32"/>
      <c r="BI24" s="56"/>
      <c r="BJ24" s="56"/>
      <c r="BK24" s="56"/>
      <c r="BL24" s="56"/>
      <c r="BM24" s="56"/>
      <c r="BN24" s="35" t="str">
        <f>IF(T39="","-",T39)</f>
        <v>-</v>
      </c>
      <c r="BO24" s="31"/>
      <c r="BP24" s="31" t="s">
        <v>105</v>
      </c>
      <c r="BQ24" s="31" t="str">
        <f>IF(N39="","-",N39)</f>
        <v>-</v>
      </c>
      <c r="BR24" s="32"/>
      <c r="BS24" s="35" t="str">
        <f>IF(N27="","-",N27)</f>
        <v>-</v>
      </c>
      <c r="BT24" s="31"/>
      <c r="BU24" s="31" t="s">
        <v>105</v>
      </c>
      <c r="BV24" s="31" t="str">
        <f>IF(T27="","-",T27)</f>
        <v>-</v>
      </c>
      <c r="BW24" s="32"/>
      <c r="BX24" s="35" t="str">
        <f>IF(N51="","-",N51)</f>
        <v>-</v>
      </c>
      <c r="BY24" s="31"/>
      <c r="BZ24" s="31" t="s">
        <v>105</v>
      </c>
      <c r="CA24" s="31" t="str">
        <f>IF(T51="","-",T51)</f>
        <v>-</v>
      </c>
      <c r="CB24" s="32"/>
      <c r="CC24" s="53"/>
      <c r="CD24" s="37"/>
      <c r="CE24" s="37"/>
      <c r="CF24" s="55"/>
      <c r="CG24" s="55"/>
      <c r="CH24" s="55"/>
      <c r="CI24" s="55"/>
      <c r="CJ24" s="55"/>
      <c r="CK24" s="55"/>
      <c r="CL24" s="28"/>
      <c r="CM24" s="28"/>
      <c r="CN24" s="28"/>
    </row>
    <row r="25" spans="3:92" ht="14.25" customHeight="1">
      <c r="C25">
        <f t="shared" si="0"/>
        <v>0</v>
      </c>
      <c r="D25">
        <f t="shared" si="1"/>
        <v>0</v>
      </c>
      <c r="F25" s="28"/>
      <c r="G25" s="28"/>
      <c r="H25" s="38"/>
      <c r="I25" s="38"/>
      <c r="J25" s="38"/>
      <c r="K25" s="38"/>
      <c r="L25" s="38"/>
      <c r="M25" s="38"/>
      <c r="N25" s="5"/>
      <c r="O25" s="49"/>
      <c r="P25" s="6"/>
      <c r="Q25" s="6" t="s">
        <v>16</v>
      </c>
      <c r="R25" s="6"/>
      <c r="S25" s="49"/>
      <c r="T25" s="7"/>
      <c r="U25" s="38"/>
      <c r="V25" s="38"/>
      <c r="W25" s="38"/>
      <c r="X25" s="38"/>
      <c r="Y25" s="38"/>
      <c r="Z25" s="38"/>
      <c r="AA25" s="28"/>
      <c r="AB25" s="36"/>
      <c r="AC25" s="33"/>
      <c r="AD25" s="33"/>
      <c r="AE25" s="33"/>
      <c r="AF25" s="33"/>
      <c r="AG25" s="34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S25" s="36"/>
      <c r="AT25" s="29"/>
      <c r="AU25" s="29"/>
      <c r="AV25" s="29"/>
      <c r="AW25" s="29"/>
      <c r="AX25" s="29"/>
      <c r="AY25" s="36"/>
      <c r="AZ25" s="33"/>
      <c r="BA25" s="33"/>
      <c r="BB25" s="33"/>
      <c r="BC25" s="34"/>
      <c r="BD25" s="36"/>
      <c r="BE25" s="33"/>
      <c r="BF25" s="33"/>
      <c r="BG25" s="33"/>
      <c r="BH25" s="34"/>
      <c r="BI25" s="56"/>
      <c r="BJ25" s="56"/>
      <c r="BK25" s="56"/>
      <c r="BL25" s="56"/>
      <c r="BM25" s="56"/>
      <c r="BN25" s="36"/>
      <c r="BO25" s="33"/>
      <c r="BP25" s="33"/>
      <c r="BQ25" s="33"/>
      <c r="BR25" s="34"/>
      <c r="BS25" s="36"/>
      <c r="BT25" s="33"/>
      <c r="BU25" s="33"/>
      <c r="BV25" s="33"/>
      <c r="BW25" s="34"/>
      <c r="BX25" s="36"/>
      <c r="BY25" s="33"/>
      <c r="BZ25" s="33"/>
      <c r="CA25" s="33"/>
      <c r="CB25" s="34"/>
      <c r="CC25" s="5"/>
      <c r="CD25" s="6"/>
      <c r="CE25" s="7"/>
      <c r="CF25" s="55"/>
      <c r="CG25" s="55"/>
      <c r="CH25" s="55"/>
      <c r="CI25" s="55"/>
      <c r="CJ25" s="55"/>
      <c r="CK25" s="55"/>
      <c r="CL25" s="28"/>
      <c r="CM25" s="28"/>
      <c r="CN25" s="28"/>
    </row>
    <row r="26" spans="3:92" ht="14.25" customHeight="1">
      <c r="C26">
        <f t="shared" si="0"/>
        <v>0</v>
      </c>
      <c r="D26">
        <f t="shared" si="1"/>
        <v>0</v>
      </c>
      <c r="F26" s="28">
        <v>6</v>
      </c>
      <c r="G26" s="28" t="s">
        <v>120</v>
      </c>
      <c r="H26" s="38" t="str">
        <f>AT26</f>
        <v>神森</v>
      </c>
      <c r="I26" s="38"/>
      <c r="J26" s="38"/>
      <c r="K26" s="38"/>
      <c r="L26" s="38"/>
      <c r="M26" s="38"/>
      <c r="N26" s="1"/>
      <c r="O26" s="47" t="s">
        <v>102</v>
      </c>
      <c r="P26" s="2"/>
      <c r="Q26" s="2" t="s">
        <v>16</v>
      </c>
      <c r="R26" s="2"/>
      <c r="S26" s="47" t="s">
        <v>103</v>
      </c>
      <c r="T26" s="3"/>
      <c r="U26" s="38" t="str">
        <f>AT34</f>
        <v>浦添</v>
      </c>
      <c r="V26" s="38"/>
      <c r="W26" s="38"/>
      <c r="X26" s="38"/>
      <c r="Y26" s="38"/>
      <c r="Z26" s="38"/>
      <c r="AA26" s="28" t="s">
        <v>122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127</v>
      </c>
      <c r="AO26" s="28"/>
      <c r="AP26" s="28"/>
      <c r="AQ26" s="28"/>
      <c r="AS26" s="35" t="s">
        <v>104</v>
      </c>
      <c r="AT26" s="29" t="s">
        <v>38</v>
      </c>
      <c r="AU26" s="29"/>
      <c r="AV26" s="29"/>
      <c r="AW26" s="29"/>
      <c r="AX26" s="30"/>
      <c r="AY26" s="35" t="str">
        <f>IF(AY28="-","-",IF(AY28&gt;BB28,"○","×"))</f>
        <v>-</v>
      </c>
      <c r="AZ26" s="31"/>
      <c r="BA26" s="31"/>
      <c r="BB26" s="31"/>
      <c r="BC26" s="32"/>
      <c r="BD26" s="35" t="str">
        <f>IF(BD28="-","-",IF(BD28&gt;BG28,"○","×"))</f>
        <v>-</v>
      </c>
      <c r="BE26" s="31"/>
      <c r="BF26" s="31"/>
      <c r="BG26" s="31"/>
      <c r="BH26" s="32"/>
      <c r="BI26" s="35" t="str">
        <f>IF(BI28="-","-",IF(BI28&gt;BL28,"○","×"))</f>
        <v>-</v>
      </c>
      <c r="BJ26" s="31"/>
      <c r="BK26" s="31"/>
      <c r="BL26" s="31"/>
      <c r="BM26" s="32"/>
      <c r="BN26" s="56"/>
      <c r="BO26" s="56"/>
      <c r="BP26" s="56"/>
      <c r="BQ26" s="56"/>
      <c r="BR26" s="56"/>
      <c r="BS26" s="35" t="str">
        <f>IF(BS28="-","-",IF(BS28&gt;BV28,"○","×"))</f>
        <v>-</v>
      </c>
      <c r="BT26" s="31"/>
      <c r="BU26" s="31"/>
      <c r="BV26" s="31"/>
      <c r="BW26" s="32"/>
      <c r="BX26" s="35" t="str">
        <f>IF(BX28="-","-",IF(BX28&gt;CA28,"○","×"))</f>
        <v>-</v>
      </c>
      <c r="BY26" s="31"/>
      <c r="BZ26" s="31"/>
      <c r="CA26" s="31"/>
      <c r="CB26" s="32"/>
      <c r="CC26" s="2"/>
      <c r="CD26" s="2"/>
      <c r="CE26" s="3"/>
      <c r="CF26" s="55">
        <f>IF(AY43=0,"",AY43/BD43)</f>
      </c>
      <c r="CG26" s="55"/>
      <c r="CH26" s="55"/>
      <c r="CI26" s="55">
        <f>IF(BI43=0,"",BI43/BN43)</f>
      </c>
      <c r="CJ26" s="55"/>
      <c r="CK26" s="55"/>
      <c r="CL26" s="28"/>
      <c r="CM26" s="28"/>
      <c r="CN26" s="28"/>
    </row>
    <row r="27" spans="1:92" ht="14.25" customHeight="1">
      <c r="A27">
        <f>IF(N27="",0,N27)</f>
        <v>0</v>
      </c>
      <c r="B27">
        <f>IF(T27="",0,T27)</f>
        <v>0</v>
      </c>
      <c r="C27">
        <f t="shared" si="0"/>
        <v>0</v>
      </c>
      <c r="D27">
        <f t="shared" si="1"/>
        <v>0</v>
      </c>
      <c r="F27" s="28"/>
      <c r="G27" s="28"/>
      <c r="H27" s="38"/>
      <c r="I27" s="38"/>
      <c r="J27" s="38"/>
      <c r="K27" s="38"/>
      <c r="L27" s="38"/>
      <c r="M27" s="38"/>
      <c r="N27" s="8">
        <f>IF(SUM(C26:D28)&gt;0,SUM(C26:C28),"")</f>
      </c>
      <c r="O27" s="48"/>
      <c r="Q27" t="s">
        <v>16</v>
      </c>
      <c r="S27" s="48"/>
      <c r="T27" s="8">
        <f>IF(SUM(C26:D28)&gt;0,SUM(D26:D28),"")</f>
      </c>
      <c r="U27" s="38"/>
      <c r="V27" s="38"/>
      <c r="W27" s="38"/>
      <c r="X27" s="38"/>
      <c r="Y27" s="38"/>
      <c r="Z27" s="3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S27" s="53"/>
      <c r="AT27" s="29"/>
      <c r="AU27" s="29"/>
      <c r="AV27" s="29"/>
      <c r="AW27" s="29"/>
      <c r="AX27" s="30"/>
      <c r="AY27" s="36"/>
      <c r="AZ27" s="33"/>
      <c r="BA27" s="33"/>
      <c r="BB27" s="33"/>
      <c r="BC27" s="34"/>
      <c r="BD27" s="36"/>
      <c r="BE27" s="33"/>
      <c r="BF27" s="33"/>
      <c r="BG27" s="33"/>
      <c r="BH27" s="34"/>
      <c r="BI27" s="36"/>
      <c r="BJ27" s="33"/>
      <c r="BK27" s="33"/>
      <c r="BL27" s="33"/>
      <c r="BM27" s="34"/>
      <c r="BN27" s="56"/>
      <c r="BO27" s="56"/>
      <c r="BP27" s="56"/>
      <c r="BQ27" s="56"/>
      <c r="BR27" s="56"/>
      <c r="BS27" s="36"/>
      <c r="BT27" s="33"/>
      <c r="BU27" s="33"/>
      <c r="BV27" s="33"/>
      <c r="BW27" s="34"/>
      <c r="BX27" s="36"/>
      <c r="BY27" s="33"/>
      <c r="BZ27" s="33"/>
      <c r="CA27" s="33"/>
      <c r="CB27" s="34"/>
      <c r="CC27" s="37">
        <f>COUNTIF(AY26:CB27,"○")</f>
        <v>0</v>
      </c>
      <c r="CD27" s="37" t="s">
        <v>16</v>
      </c>
      <c r="CE27" s="37">
        <f>COUNTIF(AY26:CB27,"×")</f>
        <v>0</v>
      </c>
      <c r="CF27" s="55"/>
      <c r="CG27" s="55"/>
      <c r="CH27" s="55"/>
      <c r="CI27" s="55"/>
      <c r="CJ27" s="55"/>
      <c r="CK27" s="55"/>
      <c r="CL27" s="28"/>
      <c r="CM27" s="28"/>
      <c r="CN27" s="28"/>
    </row>
    <row r="28" spans="3:92" ht="14.25" customHeight="1">
      <c r="C28">
        <f t="shared" si="0"/>
        <v>0</v>
      </c>
      <c r="D28">
        <f t="shared" si="1"/>
        <v>0</v>
      </c>
      <c r="F28" s="28"/>
      <c r="G28" s="28"/>
      <c r="H28" s="38"/>
      <c r="I28" s="38"/>
      <c r="J28" s="38"/>
      <c r="K28" s="38"/>
      <c r="L28" s="38"/>
      <c r="M28" s="38"/>
      <c r="N28" s="5"/>
      <c r="O28" s="49"/>
      <c r="P28" s="6"/>
      <c r="Q28" s="6" t="s">
        <v>16</v>
      </c>
      <c r="R28" s="6"/>
      <c r="S28" s="49"/>
      <c r="T28" s="7"/>
      <c r="U28" s="38"/>
      <c r="V28" s="38"/>
      <c r="W28" s="38"/>
      <c r="X28" s="38"/>
      <c r="Y28" s="38"/>
      <c r="Z28" s="3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S28" s="53"/>
      <c r="AT28" s="29"/>
      <c r="AU28" s="29"/>
      <c r="AV28" s="29"/>
      <c r="AW28" s="29"/>
      <c r="AX28" s="29"/>
      <c r="AY28" s="35" t="str">
        <f>BQ16</f>
        <v>-</v>
      </c>
      <c r="AZ28" s="31"/>
      <c r="BA28" s="31" t="s">
        <v>93</v>
      </c>
      <c r="BB28" s="31" t="str">
        <f>BN16</f>
        <v>-</v>
      </c>
      <c r="BC28" s="32"/>
      <c r="BD28" s="35" t="str">
        <f>BQ20</f>
        <v>-</v>
      </c>
      <c r="BE28" s="31"/>
      <c r="BF28" s="31" t="s">
        <v>93</v>
      </c>
      <c r="BG28" s="31" t="str">
        <f>BN20</f>
        <v>-</v>
      </c>
      <c r="BH28" s="32"/>
      <c r="BI28" s="35" t="str">
        <f>BQ24</f>
        <v>-</v>
      </c>
      <c r="BJ28" s="31"/>
      <c r="BK28" s="31" t="s">
        <v>93</v>
      </c>
      <c r="BL28" s="31" t="str">
        <f>BN24</f>
        <v>-</v>
      </c>
      <c r="BM28" s="32"/>
      <c r="BN28" s="56"/>
      <c r="BO28" s="56"/>
      <c r="BP28" s="56"/>
      <c r="BQ28" s="56"/>
      <c r="BR28" s="56"/>
      <c r="BS28" s="35" t="str">
        <f>IF(N15="","-",N15)</f>
        <v>-</v>
      </c>
      <c r="BT28" s="31"/>
      <c r="BU28" s="31" t="s">
        <v>93</v>
      </c>
      <c r="BV28" s="31" t="str">
        <f>IF(T15="","-",T15)</f>
        <v>-</v>
      </c>
      <c r="BW28" s="32"/>
      <c r="BX28" s="35" t="str">
        <f>IF(N27="","-",N27)</f>
        <v>-</v>
      </c>
      <c r="BY28" s="31"/>
      <c r="BZ28" s="31" t="s">
        <v>93</v>
      </c>
      <c r="CA28" s="31" t="str">
        <f>IF(T27="","-",T27)</f>
        <v>-</v>
      </c>
      <c r="CB28" s="32"/>
      <c r="CC28" s="53"/>
      <c r="CD28" s="37"/>
      <c r="CE28" s="37"/>
      <c r="CF28" s="55"/>
      <c r="CG28" s="55"/>
      <c r="CH28" s="55"/>
      <c r="CI28" s="55"/>
      <c r="CJ28" s="55"/>
      <c r="CK28" s="55"/>
      <c r="CL28" s="28"/>
      <c r="CM28" s="28"/>
      <c r="CN28" s="28"/>
    </row>
    <row r="29" spans="3:92" ht="14.25" customHeight="1">
      <c r="C29">
        <f t="shared" si="0"/>
        <v>0</v>
      </c>
      <c r="D29">
        <f t="shared" si="1"/>
        <v>0</v>
      </c>
      <c r="F29" s="28">
        <v>7</v>
      </c>
      <c r="G29" s="28" t="s">
        <v>128</v>
      </c>
      <c r="H29" s="38" t="str">
        <f>AT14</f>
        <v>当山</v>
      </c>
      <c r="I29" s="38"/>
      <c r="J29" s="38"/>
      <c r="K29" s="38"/>
      <c r="L29" s="38"/>
      <c r="M29" s="38"/>
      <c r="N29" s="1"/>
      <c r="O29" s="47" t="s">
        <v>94</v>
      </c>
      <c r="P29" s="2"/>
      <c r="Q29" s="2" t="s">
        <v>16</v>
      </c>
      <c r="R29" s="2"/>
      <c r="S29" s="47" t="s">
        <v>95</v>
      </c>
      <c r="T29" s="3"/>
      <c r="U29" s="38" t="str">
        <f>AT26</f>
        <v>神森</v>
      </c>
      <c r="V29" s="38"/>
      <c r="W29" s="38"/>
      <c r="X29" s="38"/>
      <c r="Y29" s="38"/>
      <c r="Z29" s="38"/>
      <c r="AA29" s="28" t="s">
        <v>113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129</v>
      </c>
      <c r="AO29" s="28"/>
      <c r="AP29" s="28"/>
      <c r="AQ29" s="28"/>
      <c r="AS29" s="36"/>
      <c r="AT29" s="29"/>
      <c r="AU29" s="29"/>
      <c r="AV29" s="29"/>
      <c r="AW29" s="29"/>
      <c r="AX29" s="29"/>
      <c r="AY29" s="36"/>
      <c r="AZ29" s="33"/>
      <c r="BA29" s="33"/>
      <c r="BB29" s="33"/>
      <c r="BC29" s="34"/>
      <c r="BD29" s="36"/>
      <c r="BE29" s="33"/>
      <c r="BF29" s="33"/>
      <c r="BG29" s="33"/>
      <c r="BH29" s="34"/>
      <c r="BI29" s="36"/>
      <c r="BJ29" s="33"/>
      <c r="BK29" s="33"/>
      <c r="BL29" s="33"/>
      <c r="BM29" s="34"/>
      <c r="BN29" s="56"/>
      <c r="BO29" s="56"/>
      <c r="BP29" s="56"/>
      <c r="BQ29" s="56"/>
      <c r="BR29" s="56"/>
      <c r="BS29" s="36"/>
      <c r="BT29" s="33"/>
      <c r="BU29" s="33"/>
      <c r="BV29" s="33"/>
      <c r="BW29" s="34"/>
      <c r="BX29" s="36"/>
      <c r="BY29" s="33"/>
      <c r="BZ29" s="33"/>
      <c r="CA29" s="33"/>
      <c r="CB29" s="34"/>
      <c r="CC29" s="5"/>
      <c r="CD29" s="6"/>
      <c r="CE29" s="7"/>
      <c r="CF29" s="55"/>
      <c r="CG29" s="55"/>
      <c r="CH29" s="55"/>
      <c r="CI29" s="55"/>
      <c r="CJ29" s="55"/>
      <c r="CK29" s="55"/>
      <c r="CL29" s="28"/>
      <c r="CM29" s="28"/>
      <c r="CN29" s="28"/>
    </row>
    <row r="30" spans="1:92" ht="14.25" customHeight="1">
      <c r="A30">
        <f>IF(N30="",0,N30)</f>
        <v>0</v>
      </c>
      <c r="B30">
        <f>IF(T30="",0,T30)</f>
        <v>0</v>
      </c>
      <c r="C30">
        <f t="shared" si="0"/>
        <v>0</v>
      </c>
      <c r="D30">
        <f t="shared" si="1"/>
        <v>0</v>
      </c>
      <c r="F30" s="28"/>
      <c r="G30" s="28"/>
      <c r="H30" s="38"/>
      <c r="I30" s="38"/>
      <c r="J30" s="38"/>
      <c r="K30" s="38"/>
      <c r="L30" s="38"/>
      <c r="M30" s="38"/>
      <c r="N30" s="8">
        <f>IF(SUM(C29:D31)&gt;0,SUM(C29:C31),"")</f>
      </c>
      <c r="O30" s="48"/>
      <c r="Q30" t="s">
        <v>16</v>
      </c>
      <c r="S30" s="48"/>
      <c r="T30" s="8">
        <f>IF(SUM(C29:D31)&gt;0,SUM(D29:D31),"")</f>
      </c>
      <c r="U30" s="38"/>
      <c r="V30" s="38"/>
      <c r="W30" s="38"/>
      <c r="X30" s="38"/>
      <c r="Y30" s="38"/>
      <c r="Z30" s="3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S30" s="35" t="s">
        <v>96</v>
      </c>
      <c r="AT30" s="29" t="s">
        <v>36</v>
      </c>
      <c r="AU30" s="29"/>
      <c r="AV30" s="29"/>
      <c r="AW30" s="29"/>
      <c r="AX30" s="30"/>
      <c r="AY30" s="35" t="str">
        <f>IF(AY32="-","-",IF(AY32&gt;BB32,"○","×"))</f>
        <v>-</v>
      </c>
      <c r="AZ30" s="31"/>
      <c r="BA30" s="31"/>
      <c r="BB30" s="31"/>
      <c r="BC30" s="32"/>
      <c r="BD30" s="35" t="str">
        <f>IF(BD32="-","-",IF(BD32&gt;BG32,"○","×"))</f>
        <v>-</v>
      </c>
      <c r="BE30" s="31"/>
      <c r="BF30" s="31"/>
      <c r="BG30" s="31"/>
      <c r="BH30" s="32"/>
      <c r="BI30" s="35" t="str">
        <f>IF(BI32="-","-",IF(BI32&gt;BL32,"○","×"))</f>
        <v>-</v>
      </c>
      <c r="BJ30" s="31"/>
      <c r="BK30" s="31"/>
      <c r="BL30" s="31"/>
      <c r="BM30" s="32"/>
      <c r="BN30" s="35" t="str">
        <f>IF(BN32="-","-",IF(BN32&gt;BQ32,"○","×"))</f>
        <v>-</v>
      </c>
      <c r="BO30" s="31"/>
      <c r="BP30" s="31"/>
      <c r="BQ30" s="31"/>
      <c r="BR30" s="32"/>
      <c r="BS30" s="56"/>
      <c r="BT30" s="56"/>
      <c r="BU30" s="56"/>
      <c r="BV30" s="56"/>
      <c r="BW30" s="56"/>
      <c r="BX30" s="35" t="str">
        <f>IF(BX32="-","-",IF(BX32&gt;CA32,"○","×"))</f>
        <v>-</v>
      </c>
      <c r="BY30" s="31"/>
      <c r="BZ30" s="31"/>
      <c r="CA30" s="31"/>
      <c r="CB30" s="32"/>
      <c r="CC30" s="1"/>
      <c r="CD30" s="2"/>
      <c r="CE30" s="3"/>
      <c r="CF30" s="55">
        <f>IF(AY44=0,"",AY44/BD44)</f>
      </c>
      <c r="CG30" s="55"/>
      <c r="CH30" s="55"/>
      <c r="CI30" s="55">
        <f>IF(BI44=0,"",BI44/BN44)</f>
      </c>
      <c r="CJ30" s="55"/>
      <c r="CK30" s="55"/>
      <c r="CL30" s="28"/>
      <c r="CM30" s="28"/>
      <c r="CN30" s="28"/>
    </row>
    <row r="31" spans="3:92" ht="14.25" customHeight="1">
      <c r="C31">
        <f t="shared" si="0"/>
        <v>0</v>
      </c>
      <c r="D31">
        <f t="shared" si="1"/>
        <v>0</v>
      </c>
      <c r="F31" s="28"/>
      <c r="G31" s="28"/>
      <c r="H31" s="38"/>
      <c r="I31" s="38"/>
      <c r="J31" s="38"/>
      <c r="K31" s="38"/>
      <c r="L31" s="38"/>
      <c r="M31" s="38"/>
      <c r="N31" s="5"/>
      <c r="O31" s="49"/>
      <c r="P31" s="6"/>
      <c r="Q31" s="6" t="s">
        <v>16</v>
      </c>
      <c r="R31" s="6"/>
      <c r="S31" s="49"/>
      <c r="T31" s="7"/>
      <c r="U31" s="38"/>
      <c r="V31" s="38"/>
      <c r="W31" s="38"/>
      <c r="X31" s="38"/>
      <c r="Y31" s="38"/>
      <c r="Z31" s="3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S31" s="53"/>
      <c r="AT31" s="29"/>
      <c r="AU31" s="29"/>
      <c r="AV31" s="29"/>
      <c r="AW31" s="29"/>
      <c r="AX31" s="30"/>
      <c r="AY31" s="36"/>
      <c r="AZ31" s="33"/>
      <c r="BA31" s="33"/>
      <c r="BB31" s="33"/>
      <c r="BC31" s="34"/>
      <c r="BD31" s="36"/>
      <c r="BE31" s="33"/>
      <c r="BF31" s="33"/>
      <c r="BG31" s="33"/>
      <c r="BH31" s="34"/>
      <c r="BI31" s="36"/>
      <c r="BJ31" s="33"/>
      <c r="BK31" s="33"/>
      <c r="BL31" s="33"/>
      <c r="BM31" s="34"/>
      <c r="BN31" s="36"/>
      <c r="BO31" s="33"/>
      <c r="BP31" s="33"/>
      <c r="BQ31" s="33"/>
      <c r="BR31" s="34"/>
      <c r="BS31" s="56"/>
      <c r="BT31" s="56"/>
      <c r="BU31" s="56"/>
      <c r="BV31" s="56"/>
      <c r="BW31" s="56"/>
      <c r="BX31" s="36"/>
      <c r="BY31" s="33"/>
      <c r="BZ31" s="33"/>
      <c r="CA31" s="33"/>
      <c r="CB31" s="34"/>
      <c r="CC31" s="53">
        <f>COUNTIF(AY30:CB31,"○")</f>
        <v>0</v>
      </c>
      <c r="CD31" s="37" t="s">
        <v>16</v>
      </c>
      <c r="CE31" s="37">
        <f>COUNTIF(AY30:CB31,"×")</f>
        <v>0</v>
      </c>
      <c r="CF31" s="55"/>
      <c r="CG31" s="55"/>
      <c r="CH31" s="55"/>
      <c r="CI31" s="55"/>
      <c r="CJ31" s="55"/>
      <c r="CK31" s="55"/>
      <c r="CL31" s="28"/>
      <c r="CM31" s="28"/>
      <c r="CN31" s="28"/>
    </row>
    <row r="32" spans="3:92" ht="14.25" customHeight="1">
      <c r="C32">
        <f t="shared" si="0"/>
        <v>0</v>
      </c>
      <c r="D32">
        <f t="shared" si="1"/>
        <v>0</v>
      </c>
      <c r="F32" s="28">
        <v>8</v>
      </c>
      <c r="G32" s="28" t="s">
        <v>5</v>
      </c>
      <c r="H32" s="38" t="str">
        <f>AT18</f>
        <v>浦城</v>
      </c>
      <c r="I32" s="38"/>
      <c r="J32" s="38"/>
      <c r="K32" s="38"/>
      <c r="L32" s="38"/>
      <c r="M32" s="38"/>
      <c r="N32" s="1"/>
      <c r="O32" s="47" t="s">
        <v>94</v>
      </c>
      <c r="P32" s="2"/>
      <c r="Q32" s="2" t="s">
        <v>16</v>
      </c>
      <c r="R32" s="2"/>
      <c r="S32" s="47" t="s">
        <v>95</v>
      </c>
      <c r="T32" s="3"/>
      <c r="U32" s="38" t="str">
        <f>AT30</f>
        <v>港川</v>
      </c>
      <c r="V32" s="38"/>
      <c r="W32" s="38"/>
      <c r="X32" s="38"/>
      <c r="Y32" s="38"/>
      <c r="Z32" s="38"/>
      <c r="AA32" s="28" t="s">
        <v>121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122</v>
      </c>
      <c r="AO32" s="28"/>
      <c r="AP32" s="28"/>
      <c r="AQ32" s="28"/>
      <c r="AS32" s="53"/>
      <c r="AT32" s="29"/>
      <c r="AU32" s="29"/>
      <c r="AV32" s="29"/>
      <c r="AW32" s="29"/>
      <c r="AX32" s="29"/>
      <c r="AY32" s="35" t="str">
        <f>BV16</f>
        <v>-</v>
      </c>
      <c r="AZ32" s="31"/>
      <c r="BA32" s="31" t="s">
        <v>93</v>
      </c>
      <c r="BB32" s="31" t="str">
        <f>BS16</f>
        <v>-</v>
      </c>
      <c r="BC32" s="32"/>
      <c r="BD32" s="35" t="str">
        <f>BV20</f>
        <v>-</v>
      </c>
      <c r="BE32" s="31"/>
      <c r="BF32" s="31" t="s">
        <v>93</v>
      </c>
      <c r="BG32" s="31" t="str">
        <f>BS20</f>
        <v>-</v>
      </c>
      <c r="BH32" s="32"/>
      <c r="BI32" s="35" t="str">
        <f>BV24</f>
        <v>-</v>
      </c>
      <c r="BJ32" s="31"/>
      <c r="BK32" s="31" t="s">
        <v>93</v>
      </c>
      <c r="BL32" s="31" t="str">
        <f>BS24</f>
        <v>-</v>
      </c>
      <c r="BM32" s="32"/>
      <c r="BN32" s="35" t="str">
        <f>BV28</f>
        <v>-</v>
      </c>
      <c r="BO32" s="31"/>
      <c r="BP32" s="31" t="s">
        <v>93</v>
      </c>
      <c r="BQ32" s="31" t="str">
        <f>BS28</f>
        <v>-</v>
      </c>
      <c r="BR32" s="32"/>
      <c r="BS32" s="56"/>
      <c r="BT32" s="56"/>
      <c r="BU32" s="56"/>
      <c r="BV32" s="56"/>
      <c r="BW32" s="56"/>
      <c r="BX32" s="35" t="str">
        <f>IF(N21="","-",N21)</f>
        <v>-</v>
      </c>
      <c r="BY32" s="31"/>
      <c r="BZ32" s="31" t="s">
        <v>93</v>
      </c>
      <c r="CA32" s="31" t="str">
        <f>IF(T21="","-",T21)</f>
        <v>-</v>
      </c>
      <c r="CB32" s="32"/>
      <c r="CC32" s="53"/>
      <c r="CD32" s="37"/>
      <c r="CE32" s="37"/>
      <c r="CF32" s="55"/>
      <c r="CG32" s="55"/>
      <c r="CH32" s="55"/>
      <c r="CI32" s="55"/>
      <c r="CJ32" s="55"/>
      <c r="CK32" s="55"/>
      <c r="CL32" s="28"/>
      <c r="CM32" s="28"/>
      <c r="CN32" s="28"/>
    </row>
    <row r="33" spans="1:92" ht="14.25" customHeight="1">
      <c r="A33">
        <f>IF(N33="",0,N33)</f>
        <v>0</v>
      </c>
      <c r="B33">
        <f>IF(T33="",0,T33)</f>
        <v>0</v>
      </c>
      <c r="C33">
        <f t="shared" si="0"/>
        <v>0</v>
      </c>
      <c r="D33">
        <f t="shared" si="1"/>
        <v>0</v>
      </c>
      <c r="F33" s="28"/>
      <c r="G33" s="28"/>
      <c r="H33" s="38"/>
      <c r="I33" s="38"/>
      <c r="J33" s="38"/>
      <c r="K33" s="38"/>
      <c r="L33" s="38"/>
      <c r="M33" s="38"/>
      <c r="N33" s="8">
        <f>IF(SUM(C32:D34)&gt;0,SUM(C32:C34),"")</f>
      </c>
      <c r="O33" s="48"/>
      <c r="Q33" t="s">
        <v>16</v>
      </c>
      <c r="S33" s="48"/>
      <c r="T33" s="8">
        <f>IF(SUM(C32:D34)&gt;0,SUM(D32:D34),"")</f>
      </c>
      <c r="U33" s="38"/>
      <c r="V33" s="38"/>
      <c r="W33" s="38"/>
      <c r="X33" s="38"/>
      <c r="Y33" s="38"/>
      <c r="Z33" s="3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S33" s="36"/>
      <c r="AT33" s="29"/>
      <c r="AU33" s="29"/>
      <c r="AV33" s="29"/>
      <c r="AW33" s="29"/>
      <c r="AX33" s="29"/>
      <c r="AY33" s="36"/>
      <c r="AZ33" s="33"/>
      <c r="BA33" s="33"/>
      <c r="BB33" s="33"/>
      <c r="BC33" s="34"/>
      <c r="BD33" s="36"/>
      <c r="BE33" s="33"/>
      <c r="BF33" s="33"/>
      <c r="BG33" s="33"/>
      <c r="BH33" s="34"/>
      <c r="BI33" s="36"/>
      <c r="BJ33" s="33"/>
      <c r="BK33" s="33"/>
      <c r="BL33" s="33"/>
      <c r="BM33" s="34"/>
      <c r="BN33" s="36"/>
      <c r="BO33" s="33"/>
      <c r="BP33" s="33"/>
      <c r="BQ33" s="33"/>
      <c r="BR33" s="34"/>
      <c r="BS33" s="56"/>
      <c r="BT33" s="56"/>
      <c r="BU33" s="56"/>
      <c r="BV33" s="56"/>
      <c r="BW33" s="56"/>
      <c r="BX33" s="36"/>
      <c r="BY33" s="33"/>
      <c r="BZ33" s="33"/>
      <c r="CA33" s="33"/>
      <c r="CB33" s="34"/>
      <c r="CC33" s="5"/>
      <c r="CD33" s="6"/>
      <c r="CE33" s="7"/>
      <c r="CF33" s="55"/>
      <c r="CG33" s="55"/>
      <c r="CH33" s="55"/>
      <c r="CI33" s="55"/>
      <c r="CJ33" s="55"/>
      <c r="CK33" s="55"/>
      <c r="CL33" s="28"/>
      <c r="CM33" s="28"/>
      <c r="CN33" s="28"/>
    </row>
    <row r="34" spans="3:92" ht="14.25" customHeight="1">
      <c r="C34">
        <f t="shared" si="0"/>
        <v>0</v>
      </c>
      <c r="D34">
        <f t="shared" si="1"/>
        <v>0</v>
      </c>
      <c r="F34" s="28"/>
      <c r="G34" s="28"/>
      <c r="H34" s="38"/>
      <c r="I34" s="38"/>
      <c r="J34" s="38"/>
      <c r="K34" s="38"/>
      <c r="L34" s="38"/>
      <c r="M34" s="38"/>
      <c r="N34" s="5"/>
      <c r="O34" s="49"/>
      <c r="P34" s="6"/>
      <c r="Q34" s="6" t="s">
        <v>16</v>
      </c>
      <c r="R34" s="6"/>
      <c r="S34" s="49"/>
      <c r="T34" s="7"/>
      <c r="U34" s="38"/>
      <c r="V34" s="38"/>
      <c r="W34" s="38"/>
      <c r="X34" s="38"/>
      <c r="Y34" s="38"/>
      <c r="Z34" s="3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S34" s="35" t="s">
        <v>33</v>
      </c>
      <c r="AT34" s="29" t="s">
        <v>85</v>
      </c>
      <c r="AU34" s="29"/>
      <c r="AV34" s="29"/>
      <c r="AW34" s="29"/>
      <c r="AX34" s="30"/>
      <c r="AY34" s="35" t="str">
        <f>IF(AY36="-","-",IF(AY36&gt;BB36,"○","×"))</f>
        <v>-</v>
      </c>
      <c r="AZ34" s="31"/>
      <c r="BA34" s="31"/>
      <c r="BB34" s="31"/>
      <c r="BC34" s="32"/>
      <c r="BD34" s="35" t="str">
        <f>IF(BD36="-","-",IF(BD36&gt;BG36,"○","×"))</f>
        <v>-</v>
      </c>
      <c r="BE34" s="31"/>
      <c r="BF34" s="31"/>
      <c r="BG34" s="31"/>
      <c r="BH34" s="32"/>
      <c r="BI34" s="35" t="str">
        <f>IF(BI36="-","-",IF(BI36&gt;BL36,"○","×"))</f>
        <v>-</v>
      </c>
      <c r="BJ34" s="31"/>
      <c r="BK34" s="31"/>
      <c r="BL34" s="31"/>
      <c r="BM34" s="32"/>
      <c r="BN34" s="35" t="str">
        <f>IF(BN36="-","-",IF(BN36&gt;BQ36,"○","×"))</f>
        <v>-</v>
      </c>
      <c r="BO34" s="31"/>
      <c r="BP34" s="31"/>
      <c r="BQ34" s="31"/>
      <c r="BR34" s="32"/>
      <c r="BS34" s="35" t="str">
        <f>IF(BS36="-","-",IF(BS36&gt;BV36,"○","×"))</f>
        <v>-</v>
      </c>
      <c r="BT34" s="31"/>
      <c r="BU34" s="31"/>
      <c r="BV34" s="31"/>
      <c r="BW34" s="32"/>
      <c r="BX34" s="56"/>
      <c r="BY34" s="56"/>
      <c r="BZ34" s="56"/>
      <c r="CA34" s="56"/>
      <c r="CB34" s="56"/>
      <c r="CC34" s="1"/>
      <c r="CD34" s="2"/>
      <c r="CE34" s="3"/>
      <c r="CF34" s="55">
        <f>IF(AY48=0,"",AY48/BD48)</f>
      </c>
      <c r="CG34" s="55"/>
      <c r="CH34" s="55"/>
      <c r="CI34" s="55">
        <f>IF(BI48=0,"",BI48/BN48)</f>
      </c>
      <c r="CJ34" s="55"/>
      <c r="CK34" s="55"/>
      <c r="CL34" s="28"/>
      <c r="CM34" s="28"/>
      <c r="CN34" s="28"/>
    </row>
    <row r="35" spans="3:92" ht="14.25" customHeight="1">
      <c r="C35">
        <f t="shared" si="0"/>
        <v>0</v>
      </c>
      <c r="D35">
        <f t="shared" si="1"/>
        <v>0</v>
      </c>
      <c r="F35" s="28">
        <v>9</v>
      </c>
      <c r="G35" s="28" t="s">
        <v>130</v>
      </c>
      <c r="H35" s="38" t="str">
        <f>AT14</f>
        <v>当山</v>
      </c>
      <c r="I35" s="38"/>
      <c r="J35" s="38"/>
      <c r="K35" s="38"/>
      <c r="L35" s="38"/>
      <c r="M35" s="38"/>
      <c r="N35" s="1"/>
      <c r="O35" s="47" t="s">
        <v>94</v>
      </c>
      <c r="P35" s="2"/>
      <c r="Q35" s="2" t="s">
        <v>16</v>
      </c>
      <c r="R35" s="2"/>
      <c r="S35" s="47" t="s">
        <v>95</v>
      </c>
      <c r="T35" s="3"/>
      <c r="U35" s="38" t="str">
        <f>AT34</f>
        <v>浦添</v>
      </c>
      <c r="V35" s="38"/>
      <c r="W35" s="38"/>
      <c r="X35" s="38"/>
      <c r="Y35" s="38"/>
      <c r="Z35" s="38"/>
      <c r="AA35" s="28" t="s">
        <v>122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5</v>
      </c>
      <c r="AO35" s="28"/>
      <c r="AP35" s="28"/>
      <c r="AQ35" s="28"/>
      <c r="AS35" s="53"/>
      <c r="AT35" s="29"/>
      <c r="AU35" s="29"/>
      <c r="AV35" s="29"/>
      <c r="AW35" s="29"/>
      <c r="AX35" s="30"/>
      <c r="AY35" s="36"/>
      <c r="AZ35" s="33"/>
      <c r="BA35" s="33"/>
      <c r="BB35" s="33"/>
      <c r="BC35" s="34"/>
      <c r="BD35" s="36"/>
      <c r="BE35" s="33"/>
      <c r="BF35" s="33"/>
      <c r="BG35" s="33"/>
      <c r="BH35" s="34"/>
      <c r="BI35" s="36"/>
      <c r="BJ35" s="33"/>
      <c r="BK35" s="33"/>
      <c r="BL35" s="33"/>
      <c r="BM35" s="34"/>
      <c r="BN35" s="36"/>
      <c r="BO35" s="33"/>
      <c r="BP35" s="33"/>
      <c r="BQ35" s="33"/>
      <c r="BR35" s="34"/>
      <c r="BS35" s="36"/>
      <c r="BT35" s="33"/>
      <c r="BU35" s="33"/>
      <c r="BV35" s="33"/>
      <c r="BW35" s="34"/>
      <c r="BX35" s="56"/>
      <c r="BY35" s="56"/>
      <c r="BZ35" s="56"/>
      <c r="CA35" s="56"/>
      <c r="CB35" s="56"/>
      <c r="CC35" s="53">
        <f>COUNTIF(AY34:BW35,"○")</f>
        <v>0</v>
      </c>
      <c r="CD35" s="37" t="s">
        <v>16</v>
      </c>
      <c r="CE35" s="37">
        <f>COUNTIF(AY34:BW35,"×")</f>
        <v>0</v>
      </c>
      <c r="CF35" s="55"/>
      <c r="CG35" s="55"/>
      <c r="CH35" s="55"/>
      <c r="CI35" s="55"/>
      <c r="CJ35" s="55"/>
      <c r="CK35" s="55"/>
      <c r="CL35" s="28"/>
      <c r="CM35" s="28"/>
      <c r="CN35" s="28"/>
    </row>
    <row r="36" spans="1:92" ht="14.25" customHeight="1">
      <c r="A36">
        <f>IF(N36="",0,N36)</f>
        <v>0</v>
      </c>
      <c r="B36">
        <f>IF(T36="",0,T36)</f>
        <v>0</v>
      </c>
      <c r="C36">
        <f t="shared" si="0"/>
        <v>0</v>
      </c>
      <c r="D36">
        <f t="shared" si="1"/>
        <v>0</v>
      </c>
      <c r="F36" s="28"/>
      <c r="G36" s="28"/>
      <c r="H36" s="38"/>
      <c r="I36" s="38"/>
      <c r="J36" s="38"/>
      <c r="K36" s="38"/>
      <c r="L36" s="38"/>
      <c r="M36" s="38"/>
      <c r="N36" s="8">
        <f>IF(SUM(C35:D37)&gt;0,SUM(C35:C37),"")</f>
      </c>
      <c r="O36" s="48"/>
      <c r="Q36" t="s">
        <v>16</v>
      </c>
      <c r="S36" s="48"/>
      <c r="T36" s="8">
        <f>IF(SUM(C35:D37)&gt;0,SUM(D35:D37),"")</f>
      </c>
      <c r="U36" s="38"/>
      <c r="V36" s="38"/>
      <c r="W36" s="38"/>
      <c r="X36" s="38"/>
      <c r="Y36" s="38"/>
      <c r="Z36" s="3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S36" s="53"/>
      <c r="AT36" s="29"/>
      <c r="AU36" s="29"/>
      <c r="AV36" s="29"/>
      <c r="AW36" s="29"/>
      <c r="AX36" s="29"/>
      <c r="AY36" s="35" t="str">
        <f>CA16</f>
        <v>-</v>
      </c>
      <c r="AZ36" s="31"/>
      <c r="BA36" s="31" t="s">
        <v>93</v>
      </c>
      <c r="BB36" s="31" t="str">
        <f>BX16</f>
        <v>-</v>
      </c>
      <c r="BC36" s="32"/>
      <c r="BD36" s="35" t="str">
        <f>BV24</f>
        <v>-</v>
      </c>
      <c r="BE36" s="31"/>
      <c r="BF36" s="31" t="s">
        <v>93</v>
      </c>
      <c r="BG36" s="31" t="str">
        <f>BS24</f>
        <v>-</v>
      </c>
      <c r="BH36" s="32"/>
      <c r="BI36" s="35" t="str">
        <f>CA24</f>
        <v>-</v>
      </c>
      <c r="BJ36" s="31"/>
      <c r="BK36" s="31" t="s">
        <v>93</v>
      </c>
      <c r="BL36" s="31" t="str">
        <f>BX24</f>
        <v>-</v>
      </c>
      <c r="BM36" s="32"/>
      <c r="BN36" s="35" t="str">
        <f>CA28</f>
        <v>-</v>
      </c>
      <c r="BO36" s="31"/>
      <c r="BP36" s="31" t="s">
        <v>93</v>
      </c>
      <c r="BQ36" s="31" t="str">
        <f>BX28</f>
        <v>-</v>
      </c>
      <c r="BR36" s="32"/>
      <c r="BS36" s="35" t="str">
        <f>CA32</f>
        <v>-</v>
      </c>
      <c r="BT36" s="31"/>
      <c r="BU36" s="31" t="s">
        <v>93</v>
      </c>
      <c r="BV36" s="31" t="str">
        <f>BX32</f>
        <v>-</v>
      </c>
      <c r="BW36" s="32"/>
      <c r="BX36" s="56"/>
      <c r="BY36" s="56"/>
      <c r="BZ36" s="56"/>
      <c r="CA36" s="56"/>
      <c r="CB36" s="56"/>
      <c r="CC36" s="53"/>
      <c r="CD36" s="37"/>
      <c r="CE36" s="37"/>
      <c r="CF36" s="55"/>
      <c r="CG36" s="55"/>
      <c r="CH36" s="55"/>
      <c r="CI36" s="55"/>
      <c r="CJ36" s="55"/>
      <c r="CK36" s="55"/>
      <c r="CL36" s="28"/>
      <c r="CM36" s="28"/>
      <c r="CN36" s="28"/>
    </row>
    <row r="37" spans="3:92" ht="14.25" customHeight="1">
      <c r="C37">
        <f t="shared" si="0"/>
        <v>0</v>
      </c>
      <c r="D37">
        <f t="shared" si="1"/>
        <v>0</v>
      </c>
      <c r="F37" s="28"/>
      <c r="G37" s="28"/>
      <c r="H37" s="38"/>
      <c r="I37" s="38"/>
      <c r="J37" s="38"/>
      <c r="K37" s="38"/>
      <c r="L37" s="38"/>
      <c r="M37" s="38"/>
      <c r="N37" s="5"/>
      <c r="O37" s="49"/>
      <c r="P37" s="6"/>
      <c r="Q37" s="6" t="s">
        <v>16</v>
      </c>
      <c r="R37" s="6"/>
      <c r="S37" s="49"/>
      <c r="T37" s="7"/>
      <c r="U37" s="38"/>
      <c r="V37" s="38"/>
      <c r="W37" s="38"/>
      <c r="X37" s="38"/>
      <c r="Y37" s="38"/>
      <c r="Z37" s="3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S37" s="36"/>
      <c r="AT37" s="29"/>
      <c r="AU37" s="29"/>
      <c r="AV37" s="29"/>
      <c r="AW37" s="29"/>
      <c r="AX37" s="29"/>
      <c r="AY37" s="36"/>
      <c r="AZ37" s="33"/>
      <c r="BA37" s="33"/>
      <c r="BB37" s="33"/>
      <c r="BC37" s="34"/>
      <c r="BD37" s="36"/>
      <c r="BE37" s="33"/>
      <c r="BF37" s="33"/>
      <c r="BG37" s="33"/>
      <c r="BH37" s="34"/>
      <c r="BI37" s="36"/>
      <c r="BJ37" s="33"/>
      <c r="BK37" s="33"/>
      <c r="BL37" s="33"/>
      <c r="BM37" s="34"/>
      <c r="BN37" s="36"/>
      <c r="BO37" s="33"/>
      <c r="BP37" s="33"/>
      <c r="BQ37" s="33"/>
      <c r="BR37" s="34"/>
      <c r="BS37" s="36"/>
      <c r="BT37" s="33"/>
      <c r="BU37" s="33"/>
      <c r="BV37" s="33"/>
      <c r="BW37" s="34"/>
      <c r="BX37" s="56"/>
      <c r="BY37" s="56"/>
      <c r="BZ37" s="56"/>
      <c r="CA37" s="56"/>
      <c r="CB37" s="56"/>
      <c r="CC37" s="5"/>
      <c r="CD37" s="6"/>
      <c r="CE37" s="7"/>
      <c r="CF37" s="55"/>
      <c r="CG37" s="55"/>
      <c r="CH37" s="55"/>
      <c r="CI37" s="55"/>
      <c r="CJ37" s="55"/>
      <c r="CK37" s="55"/>
      <c r="CL37" s="28"/>
      <c r="CM37" s="28"/>
      <c r="CN37" s="28"/>
    </row>
    <row r="38" spans="3:43" ht="14.25" customHeight="1">
      <c r="C38">
        <f t="shared" si="0"/>
        <v>0</v>
      </c>
      <c r="D38">
        <f t="shared" si="1"/>
        <v>0</v>
      </c>
      <c r="F38" s="28">
        <v>10</v>
      </c>
      <c r="G38" s="28" t="s">
        <v>131</v>
      </c>
      <c r="H38" s="38" t="str">
        <f>AT26</f>
        <v>神森</v>
      </c>
      <c r="I38" s="38"/>
      <c r="J38" s="38"/>
      <c r="K38" s="38"/>
      <c r="L38" s="38"/>
      <c r="M38" s="38"/>
      <c r="N38" s="1"/>
      <c r="O38" s="47" t="s">
        <v>108</v>
      </c>
      <c r="P38" s="2"/>
      <c r="Q38" s="2" t="s">
        <v>16</v>
      </c>
      <c r="R38" s="2"/>
      <c r="S38" s="47" t="s">
        <v>109</v>
      </c>
      <c r="T38" s="3"/>
      <c r="U38" s="38" t="str">
        <f>AT22</f>
        <v>前田</v>
      </c>
      <c r="V38" s="38"/>
      <c r="W38" s="38"/>
      <c r="X38" s="38"/>
      <c r="Y38" s="38"/>
      <c r="Z38" s="38"/>
      <c r="AA38" s="28" t="s">
        <v>123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7</v>
      </c>
      <c r="AO38" s="28"/>
      <c r="AP38" s="28"/>
      <c r="AQ38" s="28"/>
    </row>
    <row r="39" spans="1:70" ht="14.25" customHeight="1">
      <c r="A39">
        <f>IF(N39="",0,N39)</f>
        <v>0</v>
      </c>
      <c r="B39">
        <f>IF(T39="",0,T39)</f>
        <v>0</v>
      </c>
      <c r="C39">
        <f t="shared" si="0"/>
        <v>0</v>
      </c>
      <c r="D39">
        <f t="shared" si="1"/>
        <v>0</v>
      </c>
      <c r="F39" s="28"/>
      <c r="G39" s="28"/>
      <c r="H39" s="38"/>
      <c r="I39" s="38"/>
      <c r="J39" s="38"/>
      <c r="K39" s="38"/>
      <c r="L39" s="38"/>
      <c r="M39" s="38"/>
      <c r="N39" s="8">
        <f>IF(SUM(C38:D40)&gt;0,SUM(C38:C40),"")</f>
      </c>
      <c r="O39" s="48"/>
      <c r="Q39" t="s">
        <v>16</v>
      </c>
      <c r="S39" s="48"/>
      <c r="T39" s="8">
        <f>IF(SUM(C38:D40)&gt;0,SUM(D38:D40),"")</f>
      </c>
      <c r="U39" s="38"/>
      <c r="V39" s="38"/>
      <c r="W39" s="38"/>
      <c r="X39" s="38"/>
      <c r="Y39" s="38"/>
      <c r="Z39" s="3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S39" s="15"/>
      <c r="AT39" s="28" t="s">
        <v>24</v>
      </c>
      <c r="AU39" s="28"/>
      <c r="AV39" s="28"/>
      <c r="AW39" s="28"/>
      <c r="AX39" s="28"/>
      <c r="AY39" s="28" t="s">
        <v>20</v>
      </c>
      <c r="AZ39" s="28"/>
      <c r="BA39" s="28"/>
      <c r="BB39" s="28"/>
      <c r="BC39" s="28"/>
      <c r="BD39" s="28" t="s">
        <v>21</v>
      </c>
      <c r="BE39" s="28"/>
      <c r="BF39" s="28"/>
      <c r="BG39" s="28"/>
      <c r="BH39" s="28"/>
      <c r="BI39" s="28" t="s">
        <v>22</v>
      </c>
      <c r="BJ39" s="28"/>
      <c r="BK39" s="28"/>
      <c r="BL39" s="28"/>
      <c r="BM39" s="28"/>
      <c r="BN39" s="28" t="s">
        <v>23</v>
      </c>
      <c r="BO39" s="28"/>
      <c r="BP39" s="28"/>
      <c r="BQ39" s="28"/>
      <c r="BR39" s="28"/>
    </row>
    <row r="40" spans="3:70" ht="14.25" customHeight="1">
      <c r="C40">
        <f t="shared" si="0"/>
        <v>0</v>
      </c>
      <c r="D40">
        <f t="shared" si="1"/>
        <v>0</v>
      </c>
      <c r="F40" s="28"/>
      <c r="G40" s="28"/>
      <c r="H40" s="38"/>
      <c r="I40" s="38"/>
      <c r="J40" s="38"/>
      <c r="K40" s="38"/>
      <c r="L40" s="38"/>
      <c r="M40" s="38"/>
      <c r="N40" s="5"/>
      <c r="O40" s="49"/>
      <c r="P40" s="6"/>
      <c r="Q40" s="6" t="s">
        <v>16</v>
      </c>
      <c r="R40" s="6"/>
      <c r="S40" s="49"/>
      <c r="T40" s="7"/>
      <c r="U40" s="38"/>
      <c r="V40" s="38"/>
      <c r="W40" s="38"/>
      <c r="X40" s="38"/>
      <c r="Y40" s="38"/>
      <c r="Z40" s="3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S40" s="15" t="s">
        <v>106</v>
      </c>
      <c r="AT40" s="28" t="str">
        <f>AT14</f>
        <v>当山</v>
      </c>
      <c r="AU40" s="28"/>
      <c r="AV40" s="28"/>
      <c r="AW40" s="28"/>
      <c r="AX40" s="28"/>
      <c r="AY40" s="28">
        <f>(A18+A24+A33+A39)</f>
        <v>0</v>
      </c>
      <c r="AZ40" s="28"/>
      <c r="BA40" s="28"/>
      <c r="BB40" s="28"/>
      <c r="BC40" s="28"/>
      <c r="BD40" s="28">
        <f>B18+B24+B33+B39</f>
        <v>0</v>
      </c>
      <c r="BE40" s="28"/>
      <c r="BF40" s="28"/>
      <c r="BG40" s="28"/>
      <c r="BH40" s="28"/>
      <c r="BI40" s="28">
        <f>(P17+P18+P19+P23+P24+P25+P32+P33+P34+P38+P39+P40)</f>
        <v>0</v>
      </c>
      <c r="BJ40" s="28"/>
      <c r="BK40" s="28"/>
      <c r="BL40" s="28"/>
      <c r="BM40" s="28"/>
      <c r="BN40" s="28">
        <f>(R17+R18+R19+R23+R24+R25+R32+R33+R34+R38+R39+R40)</f>
        <v>0</v>
      </c>
      <c r="BO40" s="28"/>
      <c r="BP40" s="28"/>
      <c r="BQ40" s="28"/>
      <c r="BR40" s="28"/>
    </row>
    <row r="41" spans="3:70" ht="12.75">
      <c r="C41">
        <f aca="true" t="shared" si="2" ref="C41:C55">IF(P41&gt;R41,1,0)</f>
        <v>0</v>
      </c>
      <c r="D41">
        <f aca="true" t="shared" si="3" ref="D41:D55">IF(R41&gt;P41,1,0)</f>
        <v>0</v>
      </c>
      <c r="F41" s="28">
        <v>11</v>
      </c>
      <c r="G41" s="28" t="s">
        <v>4</v>
      </c>
      <c r="H41" s="38" t="str">
        <f>AT14</f>
        <v>当山</v>
      </c>
      <c r="I41" s="38"/>
      <c r="J41" s="38"/>
      <c r="K41" s="38"/>
      <c r="L41" s="38"/>
      <c r="M41" s="38"/>
      <c r="N41" s="1"/>
      <c r="O41" s="47" t="s">
        <v>108</v>
      </c>
      <c r="P41" s="2"/>
      <c r="Q41" s="2" t="s">
        <v>16</v>
      </c>
      <c r="R41" s="2"/>
      <c r="S41" s="47" t="s">
        <v>109</v>
      </c>
      <c r="T41" s="3"/>
      <c r="U41" s="38" t="str">
        <f>AT30</f>
        <v>港川</v>
      </c>
      <c r="V41" s="38"/>
      <c r="W41" s="38"/>
      <c r="X41" s="38"/>
      <c r="Y41" s="38"/>
      <c r="Z41" s="38"/>
      <c r="AA41" s="28" t="s">
        <v>121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132</v>
      </c>
      <c r="AO41" s="28"/>
      <c r="AP41" s="28"/>
      <c r="AQ41" s="28"/>
      <c r="AS41" s="15" t="s">
        <v>107</v>
      </c>
      <c r="AT41" s="28" t="str">
        <f>AT18</f>
        <v>浦城</v>
      </c>
      <c r="AU41" s="28"/>
      <c r="AV41" s="28"/>
      <c r="AW41" s="28"/>
      <c r="AX41" s="28"/>
      <c r="AY41" s="28">
        <f>(A12+A21+A30+B39)</f>
        <v>0</v>
      </c>
      <c r="AZ41" s="28"/>
      <c r="BA41" s="28"/>
      <c r="BB41" s="28"/>
      <c r="BC41" s="28"/>
      <c r="BD41" s="28">
        <f>(B12+B21+B30+A39)</f>
        <v>0</v>
      </c>
      <c r="BE41" s="28"/>
      <c r="BF41" s="28"/>
      <c r="BG41" s="28"/>
      <c r="BH41" s="28"/>
      <c r="BI41" s="28">
        <f>(P11+P12+P13+P20+P21+P22+P29+P30+P31+R38+R39+R40)</f>
        <v>0</v>
      </c>
      <c r="BJ41" s="28"/>
      <c r="BK41" s="28"/>
      <c r="BL41" s="28"/>
      <c r="BM41" s="28"/>
      <c r="BN41" s="28">
        <f>(R11+R12+R13+R20+R21+R22+R29+R30+R31+P38+P39+P40)</f>
        <v>0</v>
      </c>
      <c r="BO41" s="28"/>
      <c r="BP41" s="28"/>
      <c r="BQ41" s="28"/>
      <c r="BR41" s="28"/>
    </row>
    <row r="42" spans="1:70" ht="12.75">
      <c r="A42">
        <f>IF(N42="",0,N42)</f>
        <v>0</v>
      </c>
      <c r="B42">
        <f>IF(T42="",0,T42)</f>
        <v>0</v>
      </c>
      <c r="C42">
        <f t="shared" si="2"/>
        <v>0</v>
      </c>
      <c r="D42">
        <f t="shared" si="3"/>
        <v>0</v>
      </c>
      <c r="F42" s="28"/>
      <c r="G42" s="28"/>
      <c r="H42" s="38"/>
      <c r="I42" s="38"/>
      <c r="J42" s="38"/>
      <c r="K42" s="38"/>
      <c r="L42" s="38"/>
      <c r="M42" s="38"/>
      <c r="N42" s="8">
        <f>IF(SUM(C41:D43)&gt;0,SUM(C41:C43),"")</f>
      </c>
      <c r="O42" s="48"/>
      <c r="Q42" t="s">
        <v>16</v>
      </c>
      <c r="S42" s="48"/>
      <c r="T42" s="8">
        <f>IF(SUM(C41:D43)&gt;0,SUM(D41:D43),"")</f>
      </c>
      <c r="U42" s="38"/>
      <c r="V42" s="38"/>
      <c r="W42" s="38"/>
      <c r="X42" s="38"/>
      <c r="Y42" s="38"/>
      <c r="Z42" s="3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S42" s="15" t="s">
        <v>111</v>
      </c>
      <c r="AT42" s="28" t="str">
        <f>AT22</f>
        <v>前田</v>
      </c>
      <c r="AU42" s="28"/>
      <c r="AV42" s="28"/>
      <c r="AW42" s="28"/>
      <c r="AX42" s="28"/>
      <c r="AY42" s="28">
        <f>(A15+B21+A27+B33)</f>
        <v>0</v>
      </c>
      <c r="AZ42" s="28"/>
      <c r="BA42" s="28"/>
      <c r="BB42" s="28"/>
      <c r="BC42" s="28"/>
      <c r="BD42" s="28">
        <f>(B15+A21+B27+A33)</f>
        <v>0</v>
      </c>
      <c r="BE42" s="28"/>
      <c r="BF42" s="28"/>
      <c r="BG42" s="28"/>
      <c r="BH42" s="28"/>
      <c r="BI42" s="28">
        <f>(P14+P15+P16+P26+P27+P28+R20+R21+R22+R32+R33+R34)</f>
        <v>0</v>
      </c>
      <c r="BJ42" s="28"/>
      <c r="BK42" s="28"/>
      <c r="BL42" s="28"/>
      <c r="BM42" s="28"/>
      <c r="BN42" s="28">
        <f>(R14+R15+R16+R26+R27+R28+P20+P21+P22+P32+P33+P34)</f>
        <v>0</v>
      </c>
      <c r="BO42" s="28"/>
      <c r="BP42" s="28"/>
      <c r="BQ42" s="28"/>
      <c r="BR42" s="28"/>
    </row>
    <row r="43" spans="3:70" ht="12.75">
      <c r="C43">
        <f t="shared" si="2"/>
        <v>0</v>
      </c>
      <c r="D43">
        <f t="shared" si="3"/>
        <v>0</v>
      </c>
      <c r="F43" s="28"/>
      <c r="G43" s="28"/>
      <c r="H43" s="38"/>
      <c r="I43" s="38"/>
      <c r="J43" s="38"/>
      <c r="K43" s="38"/>
      <c r="L43" s="38"/>
      <c r="M43" s="38"/>
      <c r="N43" s="5"/>
      <c r="O43" s="49"/>
      <c r="P43" s="6"/>
      <c r="Q43" s="6" t="s">
        <v>16</v>
      </c>
      <c r="R43" s="6"/>
      <c r="S43" s="49"/>
      <c r="T43" s="7"/>
      <c r="U43" s="38"/>
      <c r="V43" s="38"/>
      <c r="W43" s="38"/>
      <c r="X43" s="38"/>
      <c r="Y43" s="38"/>
      <c r="Z43" s="3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S43" s="15" t="s">
        <v>110</v>
      </c>
      <c r="AT43" s="28" t="str">
        <f>AT26</f>
        <v>神森</v>
      </c>
      <c r="AU43" s="28"/>
      <c r="AV43" s="28"/>
      <c r="AW43" s="28"/>
      <c r="AX43" s="28"/>
      <c r="AY43" s="28">
        <f>(B15+B24+B30+A36)</f>
        <v>0</v>
      </c>
      <c r="AZ43" s="28"/>
      <c r="BA43" s="28"/>
      <c r="BB43" s="28"/>
      <c r="BC43" s="28"/>
      <c r="BD43" s="28">
        <f>(A15+A24+A30+B36)</f>
        <v>0</v>
      </c>
      <c r="BE43" s="28"/>
      <c r="BF43" s="28"/>
      <c r="BG43" s="28"/>
      <c r="BH43" s="28"/>
      <c r="BI43" s="28">
        <f>(P35+P36+P37+R14+R15+R16+R23+R24+R25+R29+R30+R31)</f>
        <v>0</v>
      </c>
      <c r="BJ43" s="28"/>
      <c r="BK43" s="28"/>
      <c r="BL43" s="28"/>
      <c r="BM43" s="28"/>
      <c r="BN43" s="28">
        <f>(R35+R36+R37+P14+P15+P16+P23+P24+P25+P29+P30+P31)</f>
        <v>0</v>
      </c>
      <c r="BO43" s="28"/>
      <c r="BP43" s="28"/>
      <c r="BQ43" s="28"/>
      <c r="BR43" s="28"/>
    </row>
    <row r="44" spans="3:70" ht="12.75">
      <c r="C44">
        <f t="shared" si="2"/>
        <v>0</v>
      </c>
      <c r="D44">
        <f t="shared" si="3"/>
        <v>0</v>
      </c>
      <c r="F44" s="28">
        <v>12</v>
      </c>
      <c r="G44" s="28" t="s">
        <v>90</v>
      </c>
      <c r="H44" s="38" t="str">
        <f>AT26</f>
        <v>神森</v>
      </c>
      <c r="I44" s="38"/>
      <c r="J44" s="38"/>
      <c r="K44" s="38"/>
      <c r="L44" s="38"/>
      <c r="M44" s="38"/>
      <c r="N44" s="1"/>
      <c r="O44" s="47" t="s">
        <v>108</v>
      </c>
      <c r="P44" s="2"/>
      <c r="Q44" s="2" t="s">
        <v>16</v>
      </c>
      <c r="R44" s="2"/>
      <c r="S44" s="47" t="s">
        <v>109</v>
      </c>
      <c r="T44" s="3"/>
      <c r="U44" s="38" t="str">
        <f>AT18</f>
        <v>浦城</v>
      </c>
      <c r="V44" s="38"/>
      <c r="W44" s="38"/>
      <c r="X44" s="38"/>
      <c r="Y44" s="38"/>
      <c r="Z44" s="38"/>
      <c r="AA44" s="28" t="s">
        <v>115</v>
      </c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133</v>
      </c>
      <c r="AO44" s="28"/>
      <c r="AP44" s="28"/>
      <c r="AQ44" s="28"/>
      <c r="AS44" s="15" t="s">
        <v>112</v>
      </c>
      <c r="AT44" s="28" t="str">
        <f>AT30</f>
        <v>港川</v>
      </c>
      <c r="AU44" s="28"/>
      <c r="AV44" s="28"/>
      <c r="AW44" s="28"/>
      <c r="AX44" s="28"/>
      <c r="AY44" s="28">
        <f>(B12+B18+B27+B36)</f>
        <v>0</v>
      </c>
      <c r="AZ44" s="28"/>
      <c r="BA44" s="28"/>
      <c r="BB44" s="28"/>
      <c r="BC44" s="28"/>
      <c r="BD44" s="28">
        <f>(A12+A18+A27+A36)</f>
        <v>0</v>
      </c>
      <c r="BE44" s="28"/>
      <c r="BF44" s="28"/>
      <c r="BG44" s="28"/>
      <c r="BH44" s="28"/>
      <c r="BI44" s="28">
        <f>(R11+R12+R13+R17+R18+R19+R26+R27+R28+R35+R36+R37)</f>
        <v>0</v>
      </c>
      <c r="BJ44" s="28"/>
      <c r="BK44" s="28"/>
      <c r="BL44" s="28"/>
      <c r="BM44" s="28"/>
      <c r="BN44" s="28">
        <f>(P11+P12+P13+P17+P18+P19+P26+P27+P28+P35+P36+P37)</f>
        <v>0</v>
      </c>
      <c r="BO44" s="28"/>
      <c r="BP44" s="28"/>
      <c r="BQ44" s="28"/>
      <c r="BR44" s="28"/>
    </row>
    <row r="45" spans="1:70" ht="12.75">
      <c r="A45">
        <f>IF(N45="",0,N45)</f>
        <v>0</v>
      </c>
      <c r="B45">
        <f>IF(T45="",0,T45)</f>
        <v>0</v>
      </c>
      <c r="C45">
        <f t="shared" si="2"/>
        <v>0</v>
      </c>
      <c r="D45">
        <f t="shared" si="3"/>
        <v>0</v>
      </c>
      <c r="F45" s="28"/>
      <c r="G45" s="28"/>
      <c r="H45" s="38"/>
      <c r="I45" s="38"/>
      <c r="J45" s="38"/>
      <c r="K45" s="38"/>
      <c r="L45" s="38"/>
      <c r="M45" s="38"/>
      <c r="N45" s="8">
        <f>IF(SUM(C44:D46)&gt;0,SUM(C44:C46),"")</f>
      </c>
      <c r="O45" s="48"/>
      <c r="Q45" t="s">
        <v>16</v>
      </c>
      <c r="S45" s="48"/>
      <c r="T45" s="8">
        <f>IF(SUM(C44:D46)&gt;0,SUM(D44:D46),"")</f>
      </c>
      <c r="U45" s="38"/>
      <c r="V45" s="38"/>
      <c r="W45" s="38"/>
      <c r="X45" s="38"/>
      <c r="Y45" s="38"/>
      <c r="Z45" s="3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S45" s="15" t="s">
        <v>33</v>
      </c>
      <c r="AT45" s="28" t="str">
        <f>AT34</f>
        <v>浦添</v>
      </c>
      <c r="AU45" s="28"/>
      <c r="AV45" s="28"/>
      <c r="AW45" s="28"/>
      <c r="AX45" s="28"/>
      <c r="AY45" s="28">
        <f>(B13+B19+B28+B37)</f>
        <v>0</v>
      </c>
      <c r="AZ45" s="28"/>
      <c r="BA45" s="28"/>
      <c r="BB45" s="28"/>
      <c r="BC45" s="28"/>
      <c r="BD45" s="28">
        <f>(A13+A19+A28+A37)</f>
        <v>0</v>
      </c>
      <c r="BE45" s="28"/>
      <c r="BF45" s="28"/>
      <c r="BG45" s="28"/>
      <c r="BH45" s="28"/>
      <c r="BI45" s="28">
        <f>(R12+R13+R14+R18+R19+R20+R27+R28+R29+R36+R37+R38)</f>
        <v>0</v>
      </c>
      <c r="BJ45" s="28"/>
      <c r="BK45" s="28"/>
      <c r="BL45" s="28"/>
      <c r="BM45" s="28"/>
      <c r="BN45" s="28">
        <f>(P12+P13+P14+P18+P19+P20+P27+P28+P29+P36+P37+P38)</f>
        <v>0</v>
      </c>
      <c r="BO45" s="28"/>
      <c r="BP45" s="28"/>
      <c r="BQ45" s="28"/>
      <c r="BR45" s="28"/>
    </row>
    <row r="46" spans="3:43" ht="12.75">
      <c r="C46">
        <f t="shared" si="2"/>
        <v>0</v>
      </c>
      <c r="D46">
        <f t="shared" si="3"/>
        <v>0</v>
      </c>
      <c r="F46" s="28"/>
      <c r="G46" s="28"/>
      <c r="H46" s="38"/>
      <c r="I46" s="38"/>
      <c r="J46" s="38"/>
      <c r="K46" s="38"/>
      <c r="L46" s="38"/>
      <c r="M46" s="38"/>
      <c r="N46" s="5"/>
      <c r="O46" s="49"/>
      <c r="P46" s="6"/>
      <c r="Q46" s="6" t="s">
        <v>16</v>
      </c>
      <c r="R46" s="6"/>
      <c r="S46" s="49"/>
      <c r="T46" s="7"/>
      <c r="U46" s="38"/>
      <c r="V46" s="38"/>
      <c r="W46" s="38"/>
      <c r="X46" s="38"/>
      <c r="Y46" s="38"/>
      <c r="Z46" s="3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3:43" ht="12.75">
      <c r="C47">
        <f t="shared" si="2"/>
        <v>0</v>
      </c>
      <c r="D47">
        <f t="shared" si="3"/>
        <v>0</v>
      </c>
      <c r="F47" s="28">
        <v>13</v>
      </c>
      <c r="G47" s="28" t="s">
        <v>5</v>
      </c>
      <c r="H47" s="38" t="str">
        <f>AT18</f>
        <v>浦城</v>
      </c>
      <c r="I47" s="38"/>
      <c r="J47" s="38"/>
      <c r="K47" s="38"/>
      <c r="L47" s="38"/>
      <c r="M47" s="38"/>
      <c r="N47" s="1"/>
      <c r="O47" s="47" t="s">
        <v>108</v>
      </c>
      <c r="P47" s="2"/>
      <c r="Q47" s="2" t="s">
        <v>16</v>
      </c>
      <c r="R47" s="2"/>
      <c r="S47" s="47" t="s">
        <v>109</v>
      </c>
      <c r="T47" s="3"/>
      <c r="U47" s="38" t="str">
        <f>AT26</f>
        <v>神森</v>
      </c>
      <c r="V47" s="38"/>
      <c r="W47" s="38"/>
      <c r="X47" s="38"/>
      <c r="Y47" s="38"/>
      <c r="Z47" s="38"/>
      <c r="AA47" s="28" t="s">
        <v>120</v>
      </c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 t="s">
        <v>114</v>
      </c>
      <c r="AO47" s="28"/>
      <c r="AP47" s="28"/>
      <c r="AQ47" s="28"/>
    </row>
    <row r="48" spans="1:43" ht="12.75">
      <c r="A48">
        <f>IF(N48="",0,N48)</f>
        <v>0</v>
      </c>
      <c r="B48">
        <f>IF(T48="",0,T48)</f>
        <v>0</v>
      </c>
      <c r="C48">
        <f t="shared" si="2"/>
        <v>0</v>
      </c>
      <c r="D48">
        <f t="shared" si="3"/>
        <v>0</v>
      </c>
      <c r="F48" s="28"/>
      <c r="G48" s="28"/>
      <c r="H48" s="38"/>
      <c r="I48" s="38"/>
      <c r="J48" s="38"/>
      <c r="K48" s="38"/>
      <c r="L48" s="38"/>
      <c r="M48" s="38"/>
      <c r="N48" s="8">
        <f>IF(SUM(C47:D49)&gt;0,SUM(C47:C49),"")</f>
      </c>
      <c r="O48" s="48"/>
      <c r="Q48" t="s">
        <v>16</v>
      </c>
      <c r="S48" s="48"/>
      <c r="T48" s="8">
        <f>IF(SUM(C47:D49)&gt;0,SUM(D47:D49),"")</f>
      </c>
      <c r="U48" s="38"/>
      <c r="V48" s="38"/>
      <c r="W48" s="38"/>
      <c r="X48" s="38"/>
      <c r="Y48" s="38"/>
      <c r="Z48" s="3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3:43" ht="12.75">
      <c r="C49">
        <f t="shared" si="2"/>
        <v>0</v>
      </c>
      <c r="D49">
        <f t="shared" si="3"/>
        <v>0</v>
      </c>
      <c r="F49" s="28"/>
      <c r="G49" s="28"/>
      <c r="H49" s="38"/>
      <c r="I49" s="38"/>
      <c r="J49" s="38"/>
      <c r="K49" s="38"/>
      <c r="L49" s="38"/>
      <c r="M49" s="38"/>
      <c r="N49" s="5"/>
      <c r="O49" s="49"/>
      <c r="P49" s="6"/>
      <c r="Q49" s="6" t="s">
        <v>16</v>
      </c>
      <c r="R49" s="6"/>
      <c r="S49" s="49"/>
      <c r="T49" s="7"/>
      <c r="U49" s="38"/>
      <c r="V49" s="38"/>
      <c r="W49" s="38"/>
      <c r="X49" s="38"/>
      <c r="Y49" s="38"/>
      <c r="Z49" s="3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3:43" ht="12.75">
      <c r="C50">
        <f t="shared" si="2"/>
        <v>0</v>
      </c>
      <c r="D50">
        <f t="shared" si="3"/>
        <v>0</v>
      </c>
      <c r="F50" s="28">
        <v>14</v>
      </c>
      <c r="G50" s="28" t="s">
        <v>8</v>
      </c>
      <c r="H50" s="38" t="str">
        <f>AT22</f>
        <v>前田</v>
      </c>
      <c r="I50" s="38"/>
      <c r="J50" s="38"/>
      <c r="K50" s="38"/>
      <c r="L50" s="38"/>
      <c r="M50" s="38"/>
      <c r="N50" s="1"/>
      <c r="O50" s="47" t="s">
        <v>108</v>
      </c>
      <c r="P50" s="2"/>
      <c r="Q50" s="2" t="s">
        <v>16</v>
      </c>
      <c r="R50" s="2"/>
      <c r="S50" s="47" t="s">
        <v>109</v>
      </c>
      <c r="T50" s="3"/>
      <c r="U50" s="38" t="str">
        <f>AT34</f>
        <v>浦添</v>
      </c>
      <c r="V50" s="38"/>
      <c r="W50" s="38"/>
      <c r="X50" s="38"/>
      <c r="Y50" s="38"/>
      <c r="Z50" s="38"/>
      <c r="AA50" s="28" t="s">
        <v>122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 t="s">
        <v>121</v>
      </c>
      <c r="AO50" s="28"/>
      <c r="AP50" s="28"/>
      <c r="AQ50" s="28"/>
    </row>
    <row r="51" spans="1:43" ht="12.75">
      <c r="A51">
        <f>IF(N51="",0,N51)</f>
        <v>0</v>
      </c>
      <c r="B51">
        <f>IF(T51="",0,T51)</f>
        <v>0</v>
      </c>
      <c r="C51">
        <f t="shared" si="2"/>
        <v>0</v>
      </c>
      <c r="D51">
        <f t="shared" si="3"/>
        <v>0</v>
      </c>
      <c r="F51" s="28"/>
      <c r="G51" s="28"/>
      <c r="H51" s="38"/>
      <c r="I51" s="38"/>
      <c r="J51" s="38"/>
      <c r="K51" s="38"/>
      <c r="L51" s="38"/>
      <c r="M51" s="38"/>
      <c r="N51" s="8">
        <f>IF(SUM(C50:D52)&gt;0,SUM(C50:C52),"")</f>
      </c>
      <c r="O51" s="48"/>
      <c r="Q51" t="s">
        <v>16</v>
      </c>
      <c r="S51" s="48"/>
      <c r="T51" s="8">
        <f>IF(SUM(C50:D52)&gt;0,SUM(D50:D52),"")</f>
      </c>
      <c r="U51" s="38"/>
      <c r="V51" s="38"/>
      <c r="W51" s="38"/>
      <c r="X51" s="38"/>
      <c r="Y51" s="38"/>
      <c r="Z51" s="3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3:43" ht="12.75">
      <c r="C52">
        <f t="shared" si="2"/>
        <v>0</v>
      </c>
      <c r="D52">
        <f t="shared" si="3"/>
        <v>0</v>
      </c>
      <c r="F52" s="28"/>
      <c r="G52" s="28"/>
      <c r="H52" s="38"/>
      <c r="I52" s="38"/>
      <c r="J52" s="38"/>
      <c r="K52" s="38"/>
      <c r="L52" s="38"/>
      <c r="M52" s="38"/>
      <c r="N52" s="5"/>
      <c r="O52" s="49"/>
      <c r="P52" s="6"/>
      <c r="Q52" s="6" t="s">
        <v>16</v>
      </c>
      <c r="R52" s="6"/>
      <c r="S52" s="49"/>
      <c r="T52" s="7"/>
      <c r="U52" s="38"/>
      <c r="V52" s="38"/>
      <c r="W52" s="38"/>
      <c r="X52" s="38"/>
      <c r="Y52" s="38"/>
      <c r="Z52" s="3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3:43" ht="12.75">
      <c r="C53">
        <f t="shared" si="2"/>
        <v>0</v>
      </c>
      <c r="D53">
        <f t="shared" si="3"/>
        <v>0</v>
      </c>
      <c r="F53" s="28">
        <v>15</v>
      </c>
      <c r="G53" s="28" t="s">
        <v>5</v>
      </c>
      <c r="H53" s="38" t="str">
        <f>AT18</f>
        <v>浦城</v>
      </c>
      <c r="I53" s="38"/>
      <c r="J53" s="38"/>
      <c r="K53" s="38"/>
      <c r="L53" s="38"/>
      <c r="M53" s="38"/>
      <c r="N53" s="1"/>
      <c r="O53" s="47" t="s">
        <v>108</v>
      </c>
      <c r="P53" s="2"/>
      <c r="Q53" s="2" t="s">
        <v>16</v>
      </c>
      <c r="R53" s="2"/>
      <c r="S53" s="47" t="s">
        <v>109</v>
      </c>
      <c r="T53" s="3"/>
      <c r="U53" s="38" t="str">
        <f>AT34</f>
        <v>浦添</v>
      </c>
      <c r="V53" s="38"/>
      <c r="W53" s="38"/>
      <c r="X53" s="38"/>
      <c r="Y53" s="38"/>
      <c r="Z53" s="38"/>
      <c r="AA53" s="28" t="s">
        <v>33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ht="12.75">
      <c r="A54">
        <f>IF(N54="",0,N54)</f>
        <v>0</v>
      </c>
      <c r="B54">
        <f>IF(T54="",0,T54)</f>
        <v>0</v>
      </c>
      <c r="C54">
        <f t="shared" si="2"/>
        <v>0</v>
      </c>
      <c r="D54">
        <f t="shared" si="3"/>
        <v>0</v>
      </c>
      <c r="F54" s="28"/>
      <c r="G54" s="28"/>
      <c r="H54" s="38"/>
      <c r="I54" s="38"/>
      <c r="J54" s="38"/>
      <c r="K54" s="38"/>
      <c r="L54" s="38"/>
      <c r="M54" s="38"/>
      <c r="N54" s="8">
        <f>IF(SUM(C53:D55)&gt;0,SUM(C53:C55),"")</f>
      </c>
      <c r="O54" s="48"/>
      <c r="Q54" t="s">
        <v>16</v>
      </c>
      <c r="S54" s="48"/>
      <c r="T54" s="8">
        <f>IF(SUM(C53:D55)&gt;0,SUM(D53:D55),"")</f>
      </c>
      <c r="U54" s="38"/>
      <c r="V54" s="38"/>
      <c r="W54" s="38"/>
      <c r="X54" s="38"/>
      <c r="Y54" s="38"/>
      <c r="Z54" s="3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3:43" ht="12.75">
      <c r="C55">
        <f t="shared" si="2"/>
        <v>0</v>
      </c>
      <c r="D55">
        <f t="shared" si="3"/>
        <v>0</v>
      </c>
      <c r="F55" s="28"/>
      <c r="G55" s="28"/>
      <c r="H55" s="38"/>
      <c r="I55" s="38"/>
      <c r="J55" s="38"/>
      <c r="K55" s="38"/>
      <c r="L55" s="38"/>
      <c r="M55" s="38"/>
      <c r="N55" s="5"/>
      <c r="O55" s="49"/>
      <c r="P55" s="6"/>
      <c r="Q55" s="6" t="s">
        <v>16</v>
      </c>
      <c r="R55" s="6"/>
      <c r="S55" s="49"/>
      <c r="T55" s="7"/>
      <c r="U55" s="38"/>
      <c r="V55" s="38"/>
      <c r="W55" s="38"/>
      <c r="X55" s="38"/>
      <c r="Y55" s="38"/>
      <c r="Z55" s="3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</sheetData>
  <sheetProtection/>
  <mergeCells count="402">
    <mergeCell ref="S53:S55"/>
    <mergeCell ref="U53:Z55"/>
    <mergeCell ref="AA53:AA55"/>
    <mergeCell ref="F53:F55"/>
    <mergeCell ref="G53:G55"/>
    <mergeCell ref="H53:M55"/>
    <mergeCell ref="O53:O55"/>
    <mergeCell ref="AH50:AM52"/>
    <mergeCell ref="AN53:AQ55"/>
    <mergeCell ref="AN50:AQ52"/>
    <mergeCell ref="AH53:AM55"/>
    <mergeCell ref="AH47:AM49"/>
    <mergeCell ref="AA47:AA49"/>
    <mergeCell ref="AB53:AG55"/>
    <mergeCell ref="AB50:AG52"/>
    <mergeCell ref="U50:Z52"/>
    <mergeCell ref="AA50:AA52"/>
    <mergeCell ref="AB44:AG46"/>
    <mergeCell ref="AB47:AG49"/>
    <mergeCell ref="F50:F52"/>
    <mergeCell ref="G50:G52"/>
    <mergeCell ref="H50:M52"/>
    <mergeCell ref="O50:O52"/>
    <mergeCell ref="S50:S52"/>
    <mergeCell ref="S47:S49"/>
    <mergeCell ref="F47:F49"/>
    <mergeCell ref="G47:G49"/>
    <mergeCell ref="H47:M49"/>
    <mergeCell ref="O47:O49"/>
    <mergeCell ref="AN44:AQ46"/>
    <mergeCell ref="AH44:AM46"/>
    <mergeCell ref="AN47:AQ49"/>
    <mergeCell ref="U47:Z49"/>
    <mergeCell ref="AB41:AG43"/>
    <mergeCell ref="AH41:AM43"/>
    <mergeCell ref="AN41:AQ43"/>
    <mergeCell ref="F44:F46"/>
    <mergeCell ref="G44:G46"/>
    <mergeCell ref="H44:M46"/>
    <mergeCell ref="O44:O46"/>
    <mergeCell ref="S44:S46"/>
    <mergeCell ref="U44:Z46"/>
    <mergeCell ref="AA44:AA46"/>
    <mergeCell ref="BX30:CB31"/>
    <mergeCell ref="BS30:BW33"/>
    <mergeCell ref="CA32:CB33"/>
    <mergeCell ref="F41:F43"/>
    <mergeCell ref="G41:G43"/>
    <mergeCell ref="H41:M43"/>
    <mergeCell ref="O41:O43"/>
    <mergeCell ref="S41:S43"/>
    <mergeCell ref="U41:Z43"/>
    <mergeCell ref="AA41:AA43"/>
    <mergeCell ref="BX34:CB37"/>
    <mergeCell ref="BS34:BW35"/>
    <mergeCell ref="BS36:BT37"/>
    <mergeCell ref="BU36:BU37"/>
    <mergeCell ref="BV36:BW37"/>
    <mergeCell ref="BX32:BY33"/>
    <mergeCell ref="BZ32:BZ33"/>
    <mergeCell ref="BN34:BR35"/>
    <mergeCell ref="BP36:BP37"/>
    <mergeCell ref="BQ36:BR37"/>
    <mergeCell ref="BK36:BK37"/>
    <mergeCell ref="BL36:BM37"/>
    <mergeCell ref="BS18:BW19"/>
    <mergeCell ref="BS20:BT21"/>
    <mergeCell ref="BN20:BO21"/>
    <mergeCell ref="BN36:BO37"/>
    <mergeCell ref="BN22:BR23"/>
    <mergeCell ref="BI42:BM42"/>
    <mergeCell ref="BN41:BR41"/>
    <mergeCell ref="BN40:BR40"/>
    <mergeCell ref="BI39:BM39"/>
    <mergeCell ref="BI41:BM41"/>
    <mergeCell ref="BI40:BM40"/>
    <mergeCell ref="BN42:BR42"/>
    <mergeCell ref="BN43:BR43"/>
    <mergeCell ref="BD40:BH40"/>
    <mergeCell ref="CL34:CN37"/>
    <mergeCell ref="CC35:CC36"/>
    <mergeCell ref="CD35:CD36"/>
    <mergeCell ref="CE35:CE36"/>
    <mergeCell ref="CF34:CH37"/>
    <mergeCell ref="CI34:CK37"/>
    <mergeCell ref="BI36:BJ37"/>
    <mergeCell ref="BF36:BF37"/>
    <mergeCell ref="AT45:AX45"/>
    <mergeCell ref="AY45:BC45"/>
    <mergeCell ref="BD45:BH45"/>
    <mergeCell ref="BI45:BM45"/>
    <mergeCell ref="BN45:BR45"/>
    <mergeCell ref="BD44:BH44"/>
    <mergeCell ref="BI44:BM44"/>
    <mergeCell ref="BN44:BR44"/>
    <mergeCell ref="AT44:AX44"/>
    <mergeCell ref="AY44:BC44"/>
    <mergeCell ref="AT41:AX41"/>
    <mergeCell ref="AT39:AX39"/>
    <mergeCell ref="AY39:BC39"/>
    <mergeCell ref="AT43:AX43"/>
    <mergeCell ref="AY43:BC43"/>
    <mergeCell ref="AB17:AG19"/>
    <mergeCell ref="AH17:AM19"/>
    <mergeCell ref="AN17:AQ19"/>
    <mergeCell ref="AN26:AQ28"/>
    <mergeCell ref="AH38:AM40"/>
    <mergeCell ref="BN16:BO17"/>
    <mergeCell ref="AT18:AX21"/>
    <mergeCell ref="AY18:BC19"/>
    <mergeCell ref="AN35:AQ37"/>
    <mergeCell ref="BN39:BR39"/>
    <mergeCell ref="BI43:BM43"/>
    <mergeCell ref="BD43:BH43"/>
    <mergeCell ref="AY41:BC41"/>
    <mergeCell ref="AT34:AX37"/>
    <mergeCell ref="AY34:BC35"/>
    <mergeCell ref="BD34:BH35"/>
    <mergeCell ref="BD36:BE37"/>
    <mergeCell ref="BD42:BH42"/>
    <mergeCell ref="AT40:AX40"/>
    <mergeCell ref="BG24:BH25"/>
    <mergeCell ref="AY36:AZ37"/>
    <mergeCell ref="BA36:BA37"/>
    <mergeCell ref="BB36:BC37"/>
    <mergeCell ref="AY40:BC40"/>
    <mergeCell ref="AY32:AZ33"/>
    <mergeCell ref="BD39:BH39"/>
    <mergeCell ref="AY30:BC31"/>
    <mergeCell ref="BG36:BH37"/>
    <mergeCell ref="AT42:AX42"/>
    <mergeCell ref="BD41:BH41"/>
    <mergeCell ref="AY42:BC42"/>
    <mergeCell ref="BD30:BH31"/>
    <mergeCell ref="BD32:BE33"/>
    <mergeCell ref="BF32:BF33"/>
    <mergeCell ref="BG32:BH33"/>
    <mergeCell ref="AS10:AX13"/>
    <mergeCell ref="BA24:BA25"/>
    <mergeCell ref="AY24:AZ25"/>
    <mergeCell ref="AH14:AM16"/>
    <mergeCell ref="BB20:BC21"/>
    <mergeCell ref="AN14:AQ16"/>
    <mergeCell ref="F11:F13"/>
    <mergeCell ref="AN10:AQ10"/>
    <mergeCell ref="AA17:AA19"/>
    <mergeCell ref="AY10:BC10"/>
    <mergeCell ref="BA20:BA21"/>
    <mergeCell ref="AY13:BC13"/>
    <mergeCell ref="U17:Z19"/>
    <mergeCell ref="G11:G13"/>
    <mergeCell ref="H11:M13"/>
    <mergeCell ref="O11:O13"/>
    <mergeCell ref="F7:H7"/>
    <mergeCell ref="I7:AN7"/>
    <mergeCell ref="H10:M10"/>
    <mergeCell ref="N10:T10"/>
    <mergeCell ref="U10:Z10"/>
    <mergeCell ref="AB10:AG10"/>
    <mergeCell ref="AH10:AM10"/>
    <mergeCell ref="CF10:CH13"/>
    <mergeCell ref="CA12:CB12"/>
    <mergeCell ref="BX13:CB13"/>
    <mergeCell ref="BI10:BM10"/>
    <mergeCell ref="AY20:AZ21"/>
    <mergeCell ref="BB24:BC25"/>
    <mergeCell ref="BD10:BH10"/>
    <mergeCell ref="BD11:BH11"/>
    <mergeCell ref="BG12:BH12"/>
    <mergeCell ref="BD13:BH13"/>
    <mergeCell ref="BS10:BW10"/>
    <mergeCell ref="BX10:CB10"/>
    <mergeCell ref="BX11:CB11"/>
    <mergeCell ref="BX12:BY12"/>
    <mergeCell ref="BS12:BT12"/>
    <mergeCell ref="CC10:CE13"/>
    <mergeCell ref="BS13:BW13"/>
    <mergeCell ref="BI12:BJ12"/>
    <mergeCell ref="BN14:BR15"/>
    <mergeCell ref="BN10:BR10"/>
    <mergeCell ref="BL12:BM12"/>
    <mergeCell ref="BN12:BO12"/>
    <mergeCell ref="BQ12:BR12"/>
    <mergeCell ref="BI13:BM13"/>
    <mergeCell ref="BN13:BR13"/>
    <mergeCell ref="BI11:BM11"/>
    <mergeCell ref="CL10:CN13"/>
    <mergeCell ref="AN11:AQ13"/>
    <mergeCell ref="AY11:BC11"/>
    <mergeCell ref="BS11:BW11"/>
    <mergeCell ref="AY12:AZ12"/>
    <mergeCell ref="BB12:BC12"/>
    <mergeCell ref="BD12:BE12"/>
    <mergeCell ref="CI10:CK13"/>
    <mergeCell ref="BV12:BW12"/>
    <mergeCell ref="BN11:BR11"/>
    <mergeCell ref="AB14:AG16"/>
    <mergeCell ref="S14:S16"/>
    <mergeCell ref="U14:Z16"/>
    <mergeCell ref="AH11:AM13"/>
    <mergeCell ref="S11:S13"/>
    <mergeCell ref="U11:Z13"/>
    <mergeCell ref="AA11:AA13"/>
    <mergeCell ref="AB11:AG13"/>
    <mergeCell ref="AA14:AA16"/>
    <mergeCell ref="BV16:BW17"/>
    <mergeCell ref="BQ16:BR17"/>
    <mergeCell ref="BD14:BH15"/>
    <mergeCell ref="BI16:BJ17"/>
    <mergeCell ref="BK16:BK17"/>
    <mergeCell ref="BL16:BM17"/>
    <mergeCell ref="BS14:BW15"/>
    <mergeCell ref="BU16:BU17"/>
    <mergeCell ref="BP16:BP17"/>
    <mergeCell ref="BS16:BT17"/>
    <mergeCell ref="F17:F19"/>
    <mergeCell ref="G17:G19"/>
    <mergeCell ref="H17:M19"/>
    <mergeCell ref="O17:O19"/>
    <mergeCell ref="F14:F16"/>
    <mergeCell ref="G14:G16"/>
    <mergeCell ref="H14:M16"/>
    <mergeCell ref="O14:O16"/>
    <mergeCell ref="CI14:CK17"/>
    <mergeCell ref="CL14:CN17"/>
    <mergeCell ref="CC15:CC16"/>
    <mergeCell ref="CD15:CD16"/>
    <mergeCell ref="CE15:CE16"/>
    <mergeCell ref="BZ16:BZ17"/>
    <mergeCell ref="CA16:CB17"/>
    <mergeCell ref="CF14:CH17"/>
    <mergeCell ref="BX14:CB15"/>
    <mergeCell ref="BX16:BY17"/>
    <mergeCell ref="BI18:BM19"/>
    <mergeCell ref="BI14:BM15"/>
    <mergeCell ref="BD16:BE17"/>
    <mergeCell ref="BF16:BF17"/>
    <mergeCell ref="BG16:BH17"/>
    <mergeCell ref="AS14:AS17"/>
    <mergeCell ref="BD18:BH21"/>
    <mergeCell ref="AY14:BC17"/>
    <mergeCell ref="BL20:BM21"/>
    <mergeCell ref="BN18:BR19"/>
    <mergeCell ref="BX18:CB19"/>
    <mergeCell ref="BZ20:BZ21"/>
    <mergeCell ref="CF18:CH21"/>
    <mergeCell ref="BX20:BY21"/>
    <mergeCell ref="CL18:CN21"/>
    <mergeCell ref="CC19:CC20"/>
    <mergeCell ref="CD19:CD20"/>
    <mergeCell ref="CE19:CE20"/>
    <mergeCell ref="CI18:CK21"/>
    <mergeCell ref="BF24:BF25"/>
    <mergeCell ref="CE23:CE24"/>
    <mergeCell ref="CF22:CH25"/>
    <mergeCell ref="S17:S19"/>
    <mergeCell ref="AT14:AX17"/>
    <mergeCell ref="AS18:AS21"/>
    <mergeCell ref="AB20:AG22"/>
    <mergeCell ref="AT22:AX25"/>
    <mergeCell ref="U23:Z25"/>
    <mergeCell ref="AA23:AA25"/>
    <mergeCell ref="BQ24:BR25"/>
    <mergeCell ref="CA24:CB25"/>
    <mergeCell ref="BZ24:BZ25"/>
    <mergeCell ref="BI22:BM25"/>
    <mergeCell ref="BD22:BH23"/>
    <mergeCell ref="BU24:BU25"/>
    <mergeCell ref="BX24:BY25"/>
    <mergeCell ref="BX22:CB23"/>
    <mergeCell ref="BP24:BP25"/>
    <mergeCell ref="BD24:BE25"/>
    <mergeCell ref="CA20:CB21"/>
    <mergeCell ref="BU20:BU21"/>
    <mergeCell ref="BS22:BW23"/>
    <mergeCell ref="BV20:BW21"/>
    <mergeCell ref="BS24:BT25"/>
    <mergeCell ref="BV24:BW25"/>
    <mergeCell ref="S26:S28"/>
    <mergeCell ref="AB23:AG25"/>
    <mergeCell ref="S23:S25"/>
    <mergeCell ref="U26:Z28"/>
    <mergeCell ref="BP20:BP21"/>
    <mergeCell ref="H26:M28"/>
    <mergeCell ref="O26:O28"/>
    <mergeCell ref="AN23:AQ25"/>
    <mergeCell ref="AS22:AS25"/>
    <mergeCell ref="AN20:AQ22"/>
    <mergeCell ref="BI26:BM27"/>
    <mergeCell ref="AH23:AM25"/>
    <mergeCell ref="CL26:CN29"/>
    <mergeCell ref="CC27:CC28"/>
    <mergeCell ref="CD27:CD28"/>
    <mergeCell ref="CE27:CE28"/>
    <mergeCell ref="CF26:CH29"/>
    <mergeCell ref="CI26:CK29"/>
    <mergeCell ref="CL22:CN25"/>
    <mergeCell ref="BN24:BO25"/>
    <mergeCell ref="CI22:CK25"/>
    <mergeCell ref="U20:Z22"/>
    <mergeCell ref="AA20:AA22"/>
    <mergeCell ref="AY22:BC23"/>
    <mergeCell ref="AH20:AM22"/>
    <mergeCell ref="BK20:BK21"/>
    <mergeCell ref="BI20:BJ21"/>
    <mergeCell ref="CC23:CC24"/>
    <mergeCell ref="CD23:CD24"/>
    <mergeCell ref="BQ20:BR21"/>
    <mergeCell ref="BD26:BH27"/>
    <mergeCell ref="F20:F22"/>
    <mergeCell ref="O20:O22"/>
    <mergeCell ref="F23:F25"/>
    <mergeCell ref="G23:G25"/>
    <mergeCell ref="H23:M25"/>
    <mergeCell ref="O23:O25"/>
    <mergeCell ref="G20:G22"/>
    <mergeCell ref="H20:M22"/>
    <mergeCell ref="S20:S22"/>
    <mergeCell ref="BB28:BC29"/>
    <mergeCell ref="BD28:BE29"/>
    <mergeCell ref="BG28:BH29"/>
    <mergeCell ref="BF28:BF29"/>
    <mergeCell ref="BK28:BK29"/>
    <mergeCell ref="BL28:BM29"/>
    <mergeCell ref="BI28:BJ29"/>
    <mergeCell ref="BQ32:BR33"/>
    <mergeCell ref="BX26:CB27"/>
    <mergeCell ref="BX28:BY29"/>
    <mergeCell ref="BZ28:BZ29"/>
    <mergeCell ref="BS26:BW27"/>
    <mergeCell ref="BU28:BU29"/>
    <mergeCell ref="BV28:BW29"/>
    <mergeCell ref="BS28:BT29"/>
    <mergeCell ref="CA28:CB29"/>
    <mergeCell ref="BN26:BR29"/>
    <mergeCell ref="H29:M31"/>
    <mergeCell ref="O29:O31"/>
    <mergeCell ref="S29:S31"/>
    <mergeCell ref="BI30:BM31"/>
    <mergeCell ref="BN30:BR31"/>
    <mergeCell ref="BI32:BJ33"/>
    <mergeCell ref="BP32:BP33"/>
    <mergeCell ref="BL32:BM33"/>
    <mergeCell ref="BN32:BO33"/>
    <mergeCell ref="BK32:BK33"/>
    <mergeCell ref="F26:F28"/>
    <mergeCell ref="G26:G28"/>
    <mergeCell ref="AA26:AA28"/>
    <mergeCell ref="AB26:AG28"/>
    <mergeCell ref="AH26:AM28"/>
    <mergeCell ref="AY28:AZ29"/>
    <mergeCell ref="AA29:AA31"/>
    <mergeCell ref="U29:Z31"/>
    <mergeCell ref="F29:F31"/>
    <mergeCell ref="G29:G31"/>
    <mergeCell ref="BA28:BA29"/>
    <mergeCell ref="AB29:AG31"/>
    <mergeCell ref="AH29:AM31"/>
    <mergeCell ref="AN29:AQ31"/>
    <mergeCell ref="AS30:AS33"/>
    <mergeCell ref="AT30:AX33"/>
    <mergeCell ref="AS26:AS29"/>
    <mergeCell ref="AT26:AX29"/>
    <mergeCell ref="AY26:BC27"/>
    <mergeCell ref="F32:F34"/>
    <mergeCell ref="G32:G34"/>
    <mergeCell ref="H32:M34"/>
    <mergeCell ref="O32:O34"/>
    <mergeCell ref="CI30:CK33"/>
    <mergeCell ref="CL30:CN33"/>
    <mergeCell ref="CC31:CC32"/>
    <mergeCell ref="CD31:CD32"/>
    <mergeCell ref="CE31:CE32"/>
    <mergeCell ref="CF30:CH33"/>
    <mergeCell ref="S32:S34"/>
    <mergeCell ref="U32:Z34"/>
    <mergeCell ref="AA32:AA34"/>
    <mergeCell ref="AN32:AQ34"/>
    <mergeCell ref="BB32:BC33"/>
    <mergeCell ref="BA32:BA33"/>
    <mergeCell ref="AB32:AG34"/>
    <mergeCell ref="AH32:AM34"/>
    <mergeCell ref="AS34:AS37"/>
    <mergeCell ref="BI34:BM35"/>
    <mergeCell ref="F38:F40"/>
    <mergeCell ref="G38:G40"/>
    <mergeCell ref="H38:M40"/>
    <mergeCell ref="O38:O40"/>
    <mergeCell ref="AA38:AA40"/>
    <mergeCell ref="O35:O37"/>
    <mergeCell ref="F35:F37"/>
    <mergeCell ref="G35:G37"/>
    <mergeCell ref="H35:M37"/>
    <mergeCell ref="S38:S40"/>
    <mergeCell ref="AN38:AQ40"/>
    <mergeCell ref="U35:Z37"/>
    <mergeCell ref="AB35:AG37"/>
    <mergeCell ref="AH35:AM37"/>
    <mergeCell ref="U38:Z40"/>
    <mergeCell ref="S35:S37"/>
    <mergeCell ref="AB38:AG40"/>
    <mergeCell ref="AA35:AA37"/>
  </mergeCells>
  <printOptions/>
  <pageMargins left="0.2" right="0.2" top="0.2" bottom="0.25" header="0.512" footer="0.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73"/>
  <sheetViews>
    <sheetView zoomScalePageLayoutView="0" workbookViewId="0" topLeftCell="F12">
      <selection activeCell="AB56" sqref="AB56:AG58"/>
    </sheetView>
  </sheetViews>
  <sheetFormatPr defaultColWidth="9.00390625" defaultRowHeight="13.5"/>
  <cols>
    <col min="1" max="2" width="4.00390625" style="0" hidden="1" customWidth="1"/>
    <col min="3" max="3" width="2.875" style="0" hidden="1" customWidth="1"/>
    <col min="4" max="4" width="3.375" style="0" hidden="1" customWidth="1"/>
    <col min="5" max="5" width="2.25390625" style="0" hidden="1" customWidth="1"/>
    <col min="6" max="6" width="4.00390625" style="0" bestFit="1" customWidth="1"/>
    <col min="7" max="7" width="2.25390625" style="0" customWidth="1"/>
    <col min="8" max="13" width="1.4921875" style="0" customWidth="1"/>
    <col min="14" max="14" width="2.00390625" style="0" customWidth="1"/>
    <col min="15" max="15" width="2.25390625" style="0" customWidth="1"/>
    <col min="16" max="16" width="4.00390625" style="0" bestFit="1" customWidth="1"/>
    <col min="17" max="17" width="2.25390625" style="0" customWidth="1"/>
    <col min="18" max="18" width="4.00390625" style="0" bestFit="1" customWidth="1"/>
    <col min="19" max="19" width="2.25390625" style="0" customWidth="1"/>
    <col min="20" max="20" width="2.00390625" style="0" customWidth="1"/>
    <col min="21" max="26" width="1.4921875" style="0" customWidth="1"/>
    <col min="27" max="27" width="2.25390625" style="0" customWidth="1"/>
    <col min="28" max="39" width="1.37890625" style="0" customWidth="1"/>
    <col min="40" max="43" width="1.4921875" style="0" customWidth="1"/>
    <col min="44" max="44" width="1.25" style="0" customWidth="1"/>
    <col min="45" max="45" width="2.25390625" style="0" customWidth="1"/>
    <col min="46" max="50" width="1.75390625" style="0" customWidth="1"/>
    <col min="51" max="85" width="1.625" style="0" customWidth="1"/>
    <col min="86" max="86" width="2.25390625" style="0" customWidth="1"/>
    <col min="87" max="87" width="1.625" style="0" customWidth="1"/>
    <col min="88" max="88" width="2.25390625" style="0" customWidth="1"/>
    <col min="89" max="91" width="1.875" style="0" customWidth="1"/>
    <col min="92" max="94" width="2.50390625" style="0" customWidth="1"/>
    <col min="95" max="97" width="1.75390625" style="0" customWidth="1"/>
    <col min="98" max="104" width="2.25390625" style="0" customWidth="1"/>
  </cols>
  <sheetData>
    <row r="1" spans="5:97" ht="18.75">
      <c r="E1" s="12"/>
      <c r="F1" s="16" t="s">
        <v>202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</row>
    <row r="2" spans="98:105" ht="12.75">
      <c r="CT2" s="18"/>
      <c r="CU2" s="18"/>
      <c r="CV2" s="18"/>
      <c r="CW2" s="18"/>
      <c r="CX2" s="18"/>
      <c r="CY2" s="18"/>
      <c r="CZ2" s="18"/>
      <c r="DA2" s="18"/>
    </row>
    <row r="3" spans="5:105" ht="16.5">
      <c r="E3" s="10"/>
      <c r="F3" s="25" t="s">
        <v>201</v>
      </c>
      <c r="G3" s="26"/>
      <c r="H3" s="26"/>
      <c r="I3" s="25" t="s">
        <v>200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19" t="s">
        <v>199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"/>
      <c r="CS3" s="3"/>
      <c r="CT3" s="18"/>
      <c r="CU3" s="18"/>
      <c r="CV3" s="18"/>
      <c r="CW3" s="18"/>
      <c r="CX3" s="18"/>
      <c r="CY3" s="18"/>
      <c r="CZ3" s="18"/>
      <c r="DA3" s="18"/>
    </row>
    <row r="4" spans="5:105" ht="11.25" customHeight="1">
      <c r="E4" s="1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1" t="s">
        <v>198</v>
      </c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S4" s="4"/>
      <c r="CT4" s="18"/>
      <c r="CU4" s="18"/>
      <c r="CV4" s="18"/>
      <c r="CW4" s="18"/>
      <c r="CX4" s="18"/>
      <c r="CY4" s="18"/>
      <c r="CZ4" s="18"/>
      <c r="DA4" s="18"/>
    </row>
    <row r="5" spans="5:105" ht="16.5">
      <c r="E5" s="10"/>
      <c r="F5" s="27"/>
      <c r="G5" s="26"/>
      <c r="H5" s="26"/>
      <c r="I5" s="25" t="s">
        <v>197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1" t="s">
        <v>196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S5" s="4"/>
      <c r="CT5" s="18"/>
      <c r="CU5" s="18"/>
      <c r="CV5" s="18"/>
      <c r="CW5" s="18"/>
      <c r="CX5" s="18"/>
      <c r="CY5" s="18"/>
      <c r="CZ5" s="18"/>
      <c r="DA5" s="18"/>
    </row>
    <row r="6" spans="5:105" ht="11.2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23" t="s">
        <v>195</v>
      </c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6"/>
      <c r="CS6" s="7"/>
      <c r="CT6" s="18"/>
      <c r="CU6" s="18"/>
      <c r="CV6" s="18"/>
      <c r="CW6" s="18"/>
      <c r="CX6" s="18"/>
      <c r="CY6" s="18"/>
      <c r="CZ6" s="18"/>
      <c r="DA6" s="18"/>
    </row>
    <row r="7" spans="6:52" ht="16.5">
      <c r="F7" s="40" t="s">
        <v>194</v>
      </c>
      <c r="G7" s="41"/>
      <c r="H7" s="41"/>
      <c r="I7" s="42" t="s">
        <v>193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5:52" ht="16.5">
      <c r="E8" s="10"/>
      <c r="AO8" s="11"/>
      <c r="AP8" s="11"/>
      <c r="AQ8" s="11"/>
      <c r="AR8" s="11"/>
      <c r="AS8" s="11"/>
      <c r="AT8" s="11"/>
      <c r="AU8" s="17" t="s">
        <v>192</v>
      </c>
      <c r="AV8" s="11"/>
      <c r="AW8" s="11"/>
      <c r="AX8" s="11"/>
      <c r="AY8" s="11"/>
      <c r="AZ8" s="11"/>
    </row>
    <row r="9" spans="5:47" ht="12.75">
      <c r="E9" s="9"/>
      <c r="F9" s="9"/>
      <c r="G9" s="9"/>
      <c r="H9" s="9"/>
      <c r="I9" s="9"/>
      <c r="J9" s="9"/>
      <c r="K9" s="9"/>
      <c r="L9" s="9"/>
      <c r="M9" s="9"/>
      <c r="N9" s="17" t="s">
        <v>191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U9" t="s">
        <v>190</v>
      </c>
    </row>
    <row r="10" spans="6:97" ht="12.75">
      <c r="F10" s="8"/>
      <c r="G10" s="8"/>
      <c r="H10" s="28" t="s">
        <v>186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186</v>
      </c>
      <c r="V10" s="28"/>
      <c r="W10" s="28"/>
      <c r="X10" s="28"/>
      <c r="Y10" s="28"/>
      <c r="Z10" s="28"/>
      <c r="AA10" s="8"/>
      <c r="AB10" s="28" t="s">
        <v>189</v>
      </c>
      <c r="AC10" s="28"/>
      <c r="AD10" s="28"/>
      <c r="AE10" s="28"/>
      <c r="AF10" s="28"/>
      <c r="AG10" s="28"/>
      <c r="AH10" s="28" t="s">
        <v>188</v>
      </c>
      <c r="AI10" s="28"/>
      <c r="AJ10" s="28"/>
      <c r="AK10" s="28"/>
      <c r="AL10" s="28"/>
      <c r="AM10" s="28"/>
      <c r="AN10" s="28" t="s">
        <v>187</v>
      </c>
      <c r="AO10" s="28"/>
      <c r="AP10" s="28"/>
      <c r="AQ10" s="28"/>
      <c r="AS10" s="28" t="s">
        <v>186</v>
      </c>
      <c r="AT10" s="28"/>
      <c r="AU10" s="28"/>
      <c r="AV10" s="28"/>
      <c r="AW10" s="28"/>
      <c r="AX10" s="28"/>
      <c r="AY10" s="28" t="s">
        <v>170</v>
      </c>
      <c r="AZ10" s="28"/>
      <c r="BA10" s="28"/>
      <c r="BB10" s="28"/>
      <c r="BC10" s="28"/>
      <c r="BD10" s="28" t="s">
        <v>169</v>
      </c>
      <c r="BE10" s="28"/>
      <c r="BF10" s="28"/>
      <c r="BG10" s="28"/>
      <c r="BH10" s="28"/>
      <c r="BI10" s="28" t="s">
        <v>168</v>
      </c>
      <c r="BJ10" s="28"/>
      <c r="BK10" s="28"/>
      <c r="BL10" s="28"/>
      <c r="BM10" s="28"/>
      <c r="BN10" s="28" t="s">
        <v>167</v>
      </c>
      <c r="BO10" s="28"/>
      <c r="BP10" s="28"/>
      <c r="BQ10" s="28"/>
      <c r="BR10" s="28"/>
      <c r="BS10" s="28" t="s">
        <v>166</v>
      </c>
      <c r="BT10" s="28"/>
      <c r="BU10" s="28"/>
      <c r="BV10" s="28"/>
      <c r="BW10" s="28"/>
      <c r="BX10" s="28" t="s">
        <v>165</v>
      </c>
      <c r="BY10" s="28"/>
      <c r="BZ10" s="28"/>
      <c r="CA10" s="28"/>
      <c r="CB10" s="28"/>
      <c r="CC10" s="28" t="s">
        <v>164</v>
      </c>
      <c r="CD10" s="28"/>
      <c r="CE10" s="28"/>
      <c r="CF10" s="28"/>
      <c r="CG10" s="28"/>
      <c r="CH10" s="35" t="s">
        <v>185</v>
      </c>
      <c r="CI10" s="31"/>
      <c r="CJ10" s="32"/>
      <c r="CK10" s="39" t="s">
        <v>184</v>
      </c>
      <c r="CL10" s="39"/>
      <c r="CM10" s="39"/>
      <c r="CN10" s="39" t="s">
        <v>183</v>
      </c>
      <c r="CO10" s="39"/>
      <c r="CP10" s="39"/>
      <c r="CQ10" s="28" t="s">
        <v>182</v>
      </c>
      <c r="CR10" s="28"/>
      <c r="CS10" s="28"/>
    </row>
    <row r="11" spans="3:97" ht="14.25" customHeight="1">
      <c r="C11">
        <f aca="true" t="shared" si="0" ref="C11:C42">IF(P11&gt;R11,1,0)</f>
        <v>1</v>
      </c>
      <c r="D11">
        <f aca="true" t="shared" si="1" ref="D11:D42">IF(R11&gt;P11,1,0)</f>
        <v>0</v>
      </c>
      <c r="F11" s="28">
        <v>1</v>
      </c>
      <c r="G11" s="28"/>
      <c r="H11" s="38" t="str">
        <f>AT14</f>
        <v>当山A</v>
      </c>
      <c r="I11" s="38"/>
      <c r="J11" s="38"/>
      <c r="K11" s="38"/>
      <c r="L11" s="38"/>
      <c r="M11" s="38"/>
      <c r="N11" s="1"/>
      <c r="O11" s="47" t="s">
        <v>162</v>
      </c>
      <c r="P11" s="2">
        <v>1</v>
      </c>
      <c r="Q11" s="2" t="s">
        <v>16</v>
      </c>
      <c r="R11" s="2"/>
      <c r="S11" s="47" t="s">
        <v>161</v>
      </c>
      <c r="T11" s="3"/>
      <c r="U11" s="38" t="str">
        <f>AT18</f>
        <v>浦城A</v>
      </c>
      <c r="V11" s="38"/>
      <c r="W11" s="38"/>
      <c r="X11" s="38"/>
      <c r="Y11" s="38"/>
      <c r="Z11" s="3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28"/>
      <c r="AT11" s="28"/>
      <c r="AU11" s="28"/>
      <c r="AV11" s="28"/>
      <c r="AW11" s="28"/>
      <c r="AX11" s="28"/>
      <c r="AY11" s="44" t="str">
        <f>AT14</f>
        <v>当山A</v>
      </c>
      <c r="AZ11" s="45"/>
      <c r="BA11" s="45"/>
      <c r="BB11" s="45"/>
      <c r="BC11" s="46"/>
      <c r="BD11" s="44" t="str">
        <f>AT18</f>
        <v>浦城A</v>
      </c>
      <c r="BE11" s="45"/>
      <c r="BF11" s="45"/>
      <c r="BG11" s="45"/>
      <c r="BH11" s="46"/>
      <c r="BI11" s="44" t="str">
        <f>AT22</f>
        <v>港川A</v>
      </c>
      <c r="BJ11" s="45"/>
      <c r="BK11" s="45"/>
      <c r="BL11" s="45"/>
      <c r="BM11" s="46"/>
      <c r="BN11" s="44" t="str">
        <f>AT26</f>
        <v>前田A</v>
      </c>
      <c r="BO11" s="45"/>
      <c r="BP11" s="45"/>
      <c r="BQ11" s="45"/>
      <c r="BR11" s="46"/>
      <c r="BS11" s="44" t="str">
        <f>AT30</f>
        <v>内間A</v>
      </c>
      <c r="BT11" s="45"/>
      <c r="BU11" s="45"/>
      <c r="BV11" s="45"/>
      <c r="BW11" s="46"/>
      <c r="BX11" s="44" t="str">
        <f>AT34</f>
        <v>神森A</v>
      </c>
      <c r="BY11" s="45"/>
      <c r="BZ11" s="45"/>
      <c r="CA11" s="45"/>
      <c r="CB11" s="46"/>
      <c r="CC11" s="44" t="str">
        <f>AT38</f>
        <v>浦添A</v>
      </c>
      <c r="CD11" s="45"/>
      <c r="CE11" s="45"/>
      <c r="CF11" s="45"/>
      <c r="CG11" s="46"/>
      <c r="CH11" s="53"/>
      <c r="CI11" s="37"/>
      <c r="CJ11" s="54"/>
      <c r="CK11" s="39"/>
      <c r="CL11" s="39"/>
      <c r="CM11" s="39"/>
      <c r="CN11" s="39"/>
      <c r="CO11" s="39"/>
      <c r="CP11" s="39"/>
      <c r="CQ11" s="28"/>
      <c r="CR11" s="28"/>
      <c r="CS11" s="28"/>
    </row>
    <row r="12" spans="1:97" ht="14.25" customHeight="1">
      <c r="A12">
        <f>IF(N12="",0,N12)</f>
        <v>1</v>
      </c>
      <c r="B12">
        <f>IF(T12="",0,T12)</f>
        <v>0</v>
      </c>
      <c r="C12">
        <f t="shared" si="0"/>
        <v>0</v>
      </c>
      <c r="D12">
        <f t="shared" si="1"/>
        <v>0</v>
      </c>
      <c r="F12" s="28"/>
      <c r="G12" s="28"/>
      <c r="H12" s="38"/>
      <c r="I12" s="38"/>
      <c r="J12" s="38"/>
      <c r="K12" s="38"/>
      <c r="L12" s="38"/>
      <c r="M12" s="38"/>
      <c r="N12" s="8">
        <f>IF(SUM(C11:D13)&gt;0,SUM(C11:C13),"")</f>
        <v>1</v>
      </c>
      <c r="O12" s="48"/>
      <c r="Q12" t="s">
        <v>16</v>
      </c>
      <c r="S12" s="48"/>
      <c r="T12" s="8">
        <f>IF(SUM(C11:D13)&gt;0,SUM(D11:D13),"")</f>
        <v>0</v>
      </c>
      <c r="U12" s="38"/>
      <c r="V12" s="38"/>
      <c r="W12" s="38"/>
      <c r="X12" s="38"/>
      <c r="Y12" s="38"/>
      <c r="Z12" s="3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28"/>
      <c r="AT12" s="28"/>
      <c r="AU12" s="28"/>
      <c r="AV12" s="28"/>
      <c r="AW12" s="28"/>
      <c r="AX12" s="28"/>
      <c r="AY12" s="36" t="s">
        <v>181</v>
      </c>
      <c r="AZ12" s="33"/>
      <c r="BA12" s="6"/>
      <c r="BB12" s="33" t="s">
        <v>180</v>
      </c>
      <c r="BC12" s="34"/>
      <c r="BD12" s="36" t="s">
        <v>181</v>
      </c>
      <c r="BE12" s="33"/>
      <c r="BF12" s="6"/>
      <c r="BG12" s="33" t="s">
        <v>180</v>
      </c>
      <c r="BH12" s="34"/>
      <c r="BI12" s="36" t="s">
        <v>181</v>
      </c>
      <c r="BJ12" s="33"/>
      <c r="BK12" s="6"/>
      <c r="BL12" s="33" t="s">
        <v>180</v>
      </c>
      <c r="BM12" s="34"/>
      <c r="BN12" s="36" t="s">
        <v>181</v>
      </c>
      <c r="BO12" s="33"/>
      <c r="BP12" s="6"/>
      <c r="BQ12" s="33" t="s">
        <v>180</v>
      </c>
      <c r="BR12" s="34"/>
      <c r="BS12" s="36" t="s">
        <v>181</v>
      </c>
      <c r="BT12" s="33"/>
      <c r="BU12" s="6"/>
      <c r="BV12" s="33" t="s">
        <v>180</v>
      </c>
      <c r="BW12" s="34"/>
      <c r="BX12" s="36" t="s">
        <v>181</v>
      </c>
      <c r="BY12" s="33"/>
      <c r="BZ12" s="6"/>
      <c r="CA12" s="33" t="s">
        <v>180</v>
      </c>
      <c r="CB12" s="34"/>
      <c r="CC12" s="36" t="s">
        <v>181</v>
      </c>
      <c r="CD12" s="33"/>
      <c r="CE12" s="6"/>
      <c r="CF12" s="33" t="s">
        <v>180</v>
      </c>
      <c r="CG12" s="34"/>
      <c r="CH12" s="53"/>
      <c r="CI12" s="37"/>
      <c r="CJ12" s="54"/>
      <c r="CK12" s="39"/>
      <c r="CL12" s="39"/>
      <c r="CM12" s="39"/>
      <c r="CN12" s="39"/>
      <c r="CO12" s="39"/>
      <c r="CP12" s="39"/>
      <c r="CQ12" s="28"/>
      <c r="CR12" s="28"/>
      <c r="CS12" s="28"/>
    </row>
    <row r="13" spans="3:97" ht="14.25" customHeight="1">
      <c r="C13">
        <f t="shared" si="0"/>
        <v>0</v>
      </c>
      <c r="D13">
        <f t="shared" si="1"/>
        <v>0</v>
      </c>
      <c r="F13" s="28"/>
      <c r="G13" s="28"/>
      <c r="H13" s="38"/>
      <c r="I13" s="38"/>
      <c r="J13" s="38"/>
      <c r="K13" s="38"/>
      <c r="L13" s="38"/>
      <c r="M13" s="38"/>
      <c r="N13" s="5"/>
      <c r="O13" s="49"/>
      <c r="P13" s="6"/>
      <c r="Q13" s="6" t="s">
        <v>16</v>
      </c>
      <c r="R13" s="6"/>
      <c r="S13" s="49"/>
      <c r="T13" s="7"/>
      <c r="U13" s="38"/>
      <c r="V13" s="38"/>
      <c r="W13" s="38"/>
      <c r="X13" s="38"/>
      <c r="Y13" s="38"/>
      <c r="Z13" s="3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S13" s="28"/>
      <c r="AT13" s="28"/>
      <c r="AU13" s="28"/>
      <c r="AV13" s="28"/>
      <c r="AW13" s="28"/>
      <c r="AX13" s="28"/>
      <c r="AY13" s="50" t="s">
        <v>179</v>
      </c>
      <c r="AZ13" s="51"/>
      <c r="BA13" s="51"/>
      <c r="BB13" s="51"/>
      <c r="BC13" s="52"/>
      <c r="BD13" s="50" t="s">
        <v>179</v>
      </c>
      <c r="BE13" s="51"/>
      <c r="BF13" s="51"/>
      <c r="BG13" s="51"/>
      <c r="BH13" s="52"/>
      <c r="BI13" s="50" t="s">
        <v>179</v>
      </c>
      <c r="BJ13" s="51"/>
      <c r="BK13" s="51"/>
      <c r="BL13" s="51"/>
      <c r="BM13" s="52"/>
      <c r="BN13" s="50" t="s">
        <v>179</v>
      </c>
      <c r="BO13" s="51"/>
      <c r="BP13" s="51"/>
      <c r="BQ13" s="51"/>
      <c r="BR13" s="52"/>
      <c r="BS13" s="50" t="s">
        <v>179</v>
      </c>
      <c r="BT13" s="51"/>
      <c r="BU13" s="51"/>
      <c r="BV13" s="51"/>
      <c r="BW13" s="52"/>
      <c r="BX13" s="50" t="s">
        <v>179</v>
      </c>
      <c r="BY13" s="51"/>
      <c r="BZ13" s="51"/>
      <c r="CA13" s="51"/>
      <c r="CB13" s="52"/>
      <c r="CC13" s="50" t="s">
        <v>179</v>
      </c>
      <c r="CD13" s="51"/>
      <c r="CE13" s="51"/>
      <c r="CF13" s="51"/>
      <c r="CG13" s="52"/>
      <c r="CH13" s="36"/>
      <c r="CI13" s="33"/>
      <c r="CJ13" s="34"/>
      <c r="CK13" s="39"/>
      <c r="CL13" s="39"/>
      <c r="CM13" s="39"/>
      <c r="CN13" s="39"/>
      <c r="CO13" s="39"/>
      <c r="CP13" s="39"/>
      <c r="CQ13" s="28"/>
      <c r="CR13" s="28"/>
      <c r="CS13" s="28"/>
    </row>
    <row r="14" spans="3:97" ht="14.25" customHeight="1">
      <c r="C14">
        <f t="shared" si="0"/>
        <v>1</v>
      </c>
      <c r="D14">
        <f t="shared" si="1"/>
        <v>0</v>
      </c>
      <c r="F14" s="28">
        <v>2</v>
      </c>
      <c r="G14" s="28"/>
      <c r="H14" s="38" t="str">
        <f>AT22</f>
        <v>港川A</v>
      </c>
      <c r="I14" s="38"/>
      <c r="J14" s="38"/>
      <c r="K14" s="38"/>
      <c r="L14" s="38"/>
      <c r="M14" s="38"/>
      <c r="N14" s="1"/>
      <c r="O14" s="47" t="s">
        <v>162</v>
      </c>
      <c r="P14" s="2">
        <v>1</v>
      </c>
      <c r="Q14" s="2" t="s">
        <v>16</v>
      </c>
      <c r="R14" s="2"/>
      <c r="S14" s="47" t="s">
        <v>161</v>
      </c>
      <c r="T14" s="3"/>
      <c r="U14" s="38" t="str">
        <f>AT26</f>
        <v>前田A</v>
      </c>
      <c r="V14" s="38"/>
      <c r="W14" s="38"/>
      <c r="X14" s="38"/>
      <c r="Y14" s="38"/>
      <c r="Z14" s="3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S14" s="35" t="s">
        <v>170</v>
      </c>
      <c r="AT14" s="98" t="s">
        <v>216</v>
      </c>
      <c r="AU14" s="98"/>
      <c r="AV14" s="98"/>
      <c r="AW14" s="98"/>
      <c r="AX14" s="98"/>
      <c r="AY14" s="56"/>
      <c r="AZ14" s="56"/>
      <c r="BA14" s="56"/>
      <c r="BB14" s="56"/>
      <c r="BC14" s="56"/>
      <c r="BD14" s="35" t="str">
        <f>IF(BD16="-","-",IF(BD16&gt;BG16,"○","×"))</f>
        <v>○</v>
      </c>
      <c r="BE14" s="31"/>
      <c r="BF14" s="31"/>
      <c r="BG14" s="31"/>
      <c r="BH14" s="32"/>
      <c r="BI14" s="35" t="str">
        <f>IF(BI16="-","-",IF(BI16&gt;BL16,"○","×"))</f>
        <v>○</v>
      </c>
      <c r="BJ14" s="31"/>
      <c r="BK14" s="31"/>
      <c r="BL14" s="31"/>
      <c r="BM14" s="32"/>
      <c r="BN14" s="35" t="str">
        <f>IF(BN16="-","-",IF(BN16&gt;BQ16,"○","×"))</f>
        <v>○</v>
      </c>
      <c r="BO14" s="31"/>
      <c r="BP14" s="31"/>
      <c r="BQ14" s="31"/>
      <c r="BR14" s="32"/>
      <c r="BS14" s="35" t="str">
        <f>IF(BS16="-","-",IF(BS16&gt;BV16,"○","×"))</f>
        <v>○</v>
      </c>
      <c r="BT14" s="31"/>
      <c r="BU14" s="31"/>
      <c r="BV14" s="31"/>
      <c r="BW14" s="32"/>
      <c r="BX14" s="35" t="str">
        <f>IF(BX16="-","-",IF(BX16&gt;CA16,"○","×"))</f>
        <v>○</v>
      </c>
      <c r="BY14" s="31"/>
      <c r="BZ14" s="31"/>
      <c r="CA14" s="31"/>
      <c r="CB14" s="32"/>
      <c r="CC14" s="35" t="str">
        <f>IF(CC16="-","-",IF(CC16&gt;CF16,"○","×"))</f>
        <v>○</v>
      </c>
      <c r="CD14" s="31"/>
      <c r="CE14" s="31"/>
      <c r="CF14" s="31"/>
      <c r="CG14" s="32"/>
      <c r="CH14" s="2"/>
      <c r="CI14" s="2"/>
      <c r="CJ14" s="3"/>
      <c r="CK14" s="100" t="e">
        <f>IF(AY44="","",AY44/BD44)</f>
        <v>#DIV/0!</v>
      </c>
      <c r="CL14" s="100"/>
      <c r="CM14" s="100"/>
      <c r="CN14" s="55" t="e">
        <f>IF(BI44="","",BI44/BN44)</f>
        <v>#DIV/0!</v>
      </c>
      <c r="CO14" s="55"/>
      <c r="CP14" s="55"/>
      <c r="CQ14" s="28"/>
      <c r="CR14" s="28"/>
      <c r="CS14" s="28"/>
    </row>
    <row r="15" spans="1:97" ht="14.25" customHeight="1">
      <c r="A15">
        <f>IF(N15="",0,N15)</f>
        <v>1</v>
      </c>
      <c r="B15">
        <f>IF(T15="",0,T15)</f>
        <v>0</v>
      </c>
      <c r="C15">
        <f t="shared" si="0"/>
        <v>0</v>
      </c>
      <c r="D15">
        <f t="shared" si="1"/>
        <v>0</v>
      </c>
      <c r="F15" s="28"/>
      <c r="G15" s="28"/>
      <c r="H15" s="38"/>
      <c r="I15" s="38"/>
      <c r="J15" s="38"/>
      <c r="K15" s="38"/>
      <c r="L15" s="38"/>
      <c r="M15" s="38"/>
      <c r="N15" s="8">
        <f>IF(SUM(C14:D16)&gt;0,SUM(C14:C16),"")</f>
        <v>1</v>
      </c>
      <c r="O15" s="48"/>
      <c r="Q15" t="s">
        <v>16</v>
      </c>
      <c r="S15" s="48"/>
      <c r="T15" s="8">
        <f>IF(SUM(C14:D16)&gt;0,SUM(D14:D16),"")</f>
        <v>0</v>
      </c>
      <c r="U15" s="38"/>
      <c r="V15" s="38"/>
      <c r="W15" s="38"/>
      <c r="X15" s="38"/>
      <c r="Y15" s="38"/>
      <c r="Z15" s="3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S15" s="53"/>
      <c r="AT15" s="98"/>
      <c r="AU15" s="98"/>
      <c r="AV15" s="98"/>
      <c r="AW15" s="98"/>
      <c r="AX15" s="98"/>
      <c r="AY15" s="56"/>
      <c r="AZ15" s="56"/>
      <c r="BA15" s="56"/>
      <c r="BB15" s="56"/>
      <c r="BC15" s="56"/>
      <c r="BD15" s="36"/>
      <c r="BE15" s="33"/>
      <c r="BF15" s="33"/>
      <c r="BG15" s="33"/>
      <c r="BH15" s="34"/>
      <c r="BI15" s="36"/>
      <c r="BJ15" s="33"/>
      <c r="BK15" s="33"/>
      <c r="BL15" s="33"/>
      <c r="BM15" s="34"/>
      <c r="BN15" s="36"/>
      <c r="BO15" s="33"/>
      <c r="BP15" s="33"/>
      <c r="BQ15" s="33"/>
      <c r="BR15" s="34"/>
      <c r="BS15" s="36"/>
      <c r="BT15" s="33"/>
      <c r="BU15" s="33"/>
      <c r="BV15" s="33"/>
      <c r="BW15" s="34"/>
      <c r="BX15" s="36"/>
      <c r="BY15" s="33"/>
      <c r="BZ15" s="33"/>
      <c r="CA15" s="33"/>
      <c r="CB15" s="34"/>
      <c r="CC15" s="36"/>
      <c r="CD15" s="33"/>
      <c r="CE15" s="33"/>
      <c r="CF15" s="33"/>
      <c r="CG15" s="34"/>
      <c r="CH15" s="37">
        <f>COUNTIF(AY14:CG15,"○")</f>
        <v>6</v>
      </c>
      <c r="CI15" s="37" t="s">
        <v>16</v>
      </c>
      <c r="CJ15" s="37">
        <f>COUNTIF(AY14:CG15,"×")</f>
        <v>0</v>
      </c>
      <c r="CK15" s="100"/>
      <c r="CL15" s="100"/>
      <c r="CM15" s="100"/>
      <c r="CN15" s="55"/>
      <c r="CO15" s="55"/>
      <c r="CP15" s="55"/>
      <c r="CQ15" s="28"/>
      <c r="CR15" s="28"/>
      <c r="CS15" s="28"/>
    </row>
    <row r="16" spans="3:97" ht="14.25" customHeight="1">
      <c r="C16">
        <f t="shared" si="0"/>
        <v>0</v>
      </c>
      <c r="D16">
        <f t="shared" si="1"/>
        <v>0</v>
      </c>
      <c r="F16" s="28"/>
      <c r="G16" s="28"/>
      <c r="H16" s="38"/>
      <c r="I16" s="38"/>
      <c r="J16" s="38"/>
      <c r="K16" s="38"/>
      <c r="L16" s="38"/>
      <c r="M16" s="38"/>
      <c r="N16" s="5"/>
      <c r="O16" s="49"/>
      <c r="P16" s="6"/>
      <c r="Q16" s="6" t="s">
        <v>16</v>
      </c>
      <c r="R16" s="6"/>
      <c r="S16" s="49"/>
      <c r="T16" s="7"/>
      <c r="U16" s="38"/>
      <c r="V16" s="38"/>
      <c r="W16" s="38"/>
      <c r="X16" s="38"/>
      <c r="Y16" s="38"/>
      <c r="Z16" s="3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S16" s="53"/>
      <c r="AT16" s="98"/>
      <c r="AU16" s="98"/>
      <c r="AV16" s="98"/>
      <c r="AW16" s="98"/>
      <c r="AX16" s="98"/>
      <c r="AY16" s="56"/>
      <c r="AZ16" s="56"/>
      <c r="BA16" s="56"/>
      <c r="BB16" s="56"/>
      <c r="BC16" s="56"/>
      <c r="BD16" s="35">
        <f>IF(N12="","-",N12)</f>
        <v>1</v>
      </c>
      <c r="BE16" s="31"/>
      <c r="BF16" s="31" t="s">
        <v>176</v>
      </c>
      <c r="BG16" s="31">
        <f>IF(T12="","-",T12)</f>
        <v>0</v>
      </c>
      <c r="BH16" s="31"/>
      <c r="BI16" s="35">
        <f>IF(N30="","-",N30)</f>
        <v>1</v>
      </c>
      <c r="BJ16" s="31"/>
      <c r="BK16" s="31" t="s">
        <v>176</v>
      </c>
      <c r="BL16" s="31">
        <f>IF(T30="","-",T30)</f>
        <v>0</v>
      </c>
      <c r="BM16" s="32"/>
      <c r="BN16" s="31">
        <f>IF(N54="","-",N54)</f>
        <v>1</v>
      </c>
      <c r="BO16" s="31"/>
      <c r="BP16" s="31" t="s">
        <v>176</v>
      </c>
      <c r="BQ16" s="31">
        <f>IF(T54="","-",T54)</f>
        <v>0</v>
      </c>
      <c r="BR16" s="31"/>
      <c r="BS16" s="35">
        <f>IF(N63="","-",N63)</f>
        <v>1</v>
      </c>
      <c r="BT16" s="31"/>
      <c r="BU16" s="31" t="s">
        <v>176</v>
      </c>
      <c r="BV16" s="31">
        <f>IF(T63="","-",T63)</f>
        <v>0</v>
      </c>
      <c r="BW16" s="32"/>
      <c r="BX16" s="35">
        <f>IF(N69="","-",N69)</f>
        <v>1</v>
      </c>
      <c r="BY16" s="31"/>
      <c r="BZ16" s="31" t="s">
        <v>176</v>
      </c>
      <c r="CA16" s="31">
        <f>IF(T69="","-",T69)</f>
        <v>0</v>
      </c>
      <c r="CB16" s="32"/>
      <c r="CC16" s="35">
        <f>IF(N72="","-",N72)</f>
        <v>1</v>
      </c>
      <c r="CD16" s="31"/>
      <c r="CE16" s="31" t="s">
        <v>176</v>
      </c>
      <c r="CF16" s="31">
        <f>IF(T72="","-",T72)</f>
        <v>0</v>
      </c>
      <c r="CG16" s="32"/>
      <c r="CH16" s="37"/>
      <c r="CI16" s="37"/>
      <c r="CJ16" s="37"/>
      <c r="CK16" s="100"/>
      <c r="CL16" s="100"/>
      <c r="CM16" s="100"/>
      <c r="CN16" s="55"/>
      <c r="CO16" s="55"/>
      <c r="CP16" s="55"/>
      <c r="CQ16" s="28"/>
      <c r="CR16" s="28"/>
      <c r="CS16" s="28"/>
    </row>
    <row r="17" spans="3:97" ht="14.25" customHeight="1">
      <c r="C17">
        <f t="shared" si="0"/>
        <v>1</v>
      </c>
      <c r="D17">
        <f t="shared" si="1"/>
        <v>0</v>
      </c>
      <c r="F17" s="28">
        <v>3</v>
      </c>
      <c r="G17" s="28"/>
      <c r="H17" s="38" t="str">
        <f>AT30</f>
        <v>内間A</v>
      </c>
      <c r="I17" s="38"/>
      <c r="J17" s="38"/>
      <c r="K17" s="38"/>
      <c r="L17" s="38"/>
      <c r="M17" s="38"/>
      <c r="N17" s="1"/>
      <c r="O17" s="47" t="s">
        <v>162</v>
      </c>
      <c r="P17" s="2">
        <v>1</v>
      </c>
      <c r="Q17" s="2" t="s">
        <v>16</v>
      </c>
      <c r="R17" s="2"/>
      <c r="S17" s="47" t="s">
        <v>161</v>
      </c>
      <c r="T17" s="3"/>
      <c r="U17" s="38" t="str">
        <f>AT34</f>
        <v>神森A</v>
      </c>
      <c r="V17" s="38"/>
      <c r="W17" s="38"/>
      <c r="X17" s="38"/>
      <c r="Y17" s="38"/>
      <c r="Z17" s="3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S17" s="36"/>
      <c r="AT17" s="98"/>
      <c r="AU17" s="98"/>
      <c r="AV17" s="98"/>
      <c r="AW17" s="98"/>
      <c r="AX17" s="98"/>
      <c r="AY17" s="56"/>
      <c r="AZ17" s="56"/>
      <c r="BA17" s="56"/>
      <c r="BB17" s="56"/>
      <c r="BC17" s="56"/>
      <c r="BD17" s="36"/>
      <c r="BE17" s="33"/>
      <c r="BF17" s="33"/>
      <c r="BG17" s="33"/>
      <c r="BH17" s="33"/>
      <c r="BI17" s="36"/>
      <c r="BJ17" s="33"/>
      <c r="BK17" s="33"/>
      <c r="BL17" s="33"/>
      <c r="BM17" s="34"/>
      <c r="BN17" s="33"/>
      <c r="BO17" s="33"/>
      <c r="BP17" s="33"/>
      <c r="BQ17" s="33"/>
      <c r="BR17" s="33"/>
      <c r="BS17" s="36"/>
      <c r="BT17" s="33"/>
      <c r="BU17" s="33"/>
      <c r="BV17" s="33"/>
      <c r="BW17" s="34"/>
      <c r="BX17" s="36"/>
      <c r="BY17" s="33"/>
      <c r="BZ17" s="33"/>
      <c r="CA17" s="33"/>
      <c r="CB17" s="34"/>
      <c r="CC17" s="36"/>
      <c r="CD17" s="33"/>
      <c r="CE17" s="33"/>
      <c r="CF17" s="33"/>
      <c r="CG17" s="34"/>
      <c r="CH17" s="6"/>
      <c r="CI17" s="6"/>
      <c r="CJ17" s="7"/>
      <c r="CK17" s="100"/>
      <c r="CL17" s="100"/>
      <c r="CM17" s="100"/>
      <c r="CN17" s="55"/>
      <c r="CO17" s="55"/>
      <c r="CP17" s="55"/>
      <c r="CQ17" s="28"/>
      <c r="CR17" s="28"/>
      <c r="CS17" s="28"/>
    </row>
    <row r="18" spans="1:97" ht="14.25" customHeight="1">
      <c r="A18">
        <f>IF(N18="",0,N18)</f>
        <v>1</v>
      </c>
      <c r="B18">
        <f>IF(T18="",0,T18)</f>
        <v>0</v>
      </c>
      <c r="C18">
        <f t="shared" si="0"/>
        <v>0</v>
      </c>
      <c r="D18">
        <f t="shared" si="1"/>
        <v>0</v>
      </c>
      <c r="F18" s="28"/>
      <c r="G18" s="28"/>
      <c r="H18" s="38"/>
      <c r="I18" s="38"/>
      <c r="J18" s="38"/>
      <c r="K18" s="38"/>
      <c r="L18" s="38"/>
      <c r="M18" s="38"/>
      <c r="N18" s="8">
        <f>IF(SUM(C17:D19)&gt;0,SUM(C17:C19),"")</f>
        <v>1</v>
      </c>
      <c r="O18" s="48"/>
      <c r="Q18" t="s">
        <v>16</v>
      </c>
      <c r="S18" s="48"/>
      <c r="T18" s="8">
        <f>IF(SUM(C17:D19)&gt;0,SUM(D17:D19),"")</f>
        <v>0</v>
      </c>
      <c r="U18" s="38"/>
      <c r="V18" s="38"/>
      <c r="W18" s="38"/>
      <c r="X18" s="38"/>
      <c r="Y18" s="38"/>
      <c r="Z18" s="3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S18" s="35" t="s">
        <v>169</v>
      </c>
      <c r="AT18" s="98" t="s">
        <v>217</v>
      </c>
      <c r="AU18" s="98"/>
      <c r="AV18" s="98"/>
      <c r="AW18" s="98"/>
      <c r="AX18" s="99"/>
      <c r="AY18" s="35" t="str">
        <f>IF(AY20="-","-",IF(AY20&gt;BB20,"○","×"))</f>
        <v>×</v>
      </c>
      <c r="AZ18" s="31"/>
      <c r="BA18" s="31"/>
      <c r="BB18" s="31"/>
      <c r="BC18" s="32"/>
      <c r="BD18" s="87"/>
      <c r="BE18" s="56"/>
      <c r="BF18" s="56"/>
      <c r="BG18" s="56"/>
      <c r="BH18" s="88"/>
      <c r="BI18" s="35" t="str">
        <f>IF(BI20="-","-",IF(BI20&gt;BL20,"○","×"))</f>
        <v>○</v>
      </c>
      <c r="BJ18" s="31"/>
      <c r="BK18" s="31"/>
      <c r="BL18" s="31"/>
      <c r="BM18" s="32"/>
      <c r="BN18" s="35" t="str">
        <f>IF(BN20="-","-",IF(BN20&gt;BQ20,"○","×"))</f>
        <v>○</v>
      </c>
      <c r="BO18" s="31"/>
      <c r="BP18" s="31"/>
      <c r="BQ18" s="31"/>
      <c r="BR18" s="32"/>
      <c r="BS18" s="35" t="str">
        <f>IF(BS20="-","-",IF(BS20&gt;BV20,"○","×"))</f>
        <v>○</v>
      </c>
      <c r="BT18" s="31"/>
      <c r="BU18" s="31"/>
      <c r="BV18" s="31"/>
      <c r="BW18" s="32"/>
      <c r="BX18" s="35" t="str">
        <f>IF(BX20="-","-",IF(BX20&gt;CA20,"○","×"))</f>
        <v>○</v>
      </c>
      <c r="BY18" s="31"/>
      <c r="BZ18" s="31"/>
      <c r="CA18" s="31"/>
      <c r="CB18" s="32"/>
      <c r="CC18" s="35" t="str">
        <f>IF(CC20="-","-",IF(CC20&gt;CF20,"○","×"))</f>
        <v>○</v>
      </c>
      <c r="CD18" s="31"/>
      <c r="CE18" s="31"/>
      <c r="CF18" s="31"/>
      <c r="CG18" s="32"/>
      <c r="CK18" s="100">
        <f>IF(AY45="","",AY45/BD45)</f>
        <v>5</v>
      </c>
      <c r="CL18" s="100"/>
      <c r="CM18" s="100"/>
      <c r="CN18" s="55">
        <f>IF(BI45="","",BI45/BN45)</f>
        <v>5</v>
      </c>
      <c r="CO18" s="55"/>
      <c r="CP18" s="55"/>
      <c r="CQ18" s="28"/>
      <c r="CR18" s="28"/>
      <c r="CS18" s="28"/>
    </row>
    <row r="19" spans="3:97" ht="14.25" customHeight="1">
      <c r="C19">
        <f t="shared" si="0"/>
        <v>0</v>
      </c>
      <c r="D19">
        <f t="shared" si="1"/>
        <v>0</v>
      </c>
      <c r="F19" s="28"/>
      <c r="G19" s="28"/>
      <c r="H19" s="38"/>
      <c r="I19" s="38"/>
      <c r="J19" s="38"/>
      <c r="K19" s="38"/>
      <c r="L19" s="38"/>
      <c r="M19" s="38"/>
      <c r="N19" s="5"/>
      <c r="O19" s="49"/>
      <c r="P19" s="6"/>
      <c r="Q19" s="6" t="s">
        <v>16</v>
      </c>
      <c r="R19" s="6"/>
      <c r="S19" s="49"/>
      <c r="T19" s="7"/>
      <c r="U19" s="38"/>
      <c r="V19" s="38"/>
      <c r="W19" s="38"/>
      <c r="X19" s="38"/>
      <c r="Y19" s="38"/>
      <c r="Z19" s="3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S19" s="53"/>
      <c r="AT19" s="98"/>
      <c r="AU19" s="98"/>
      <c r="AV19" s="98"/>
      <c r="AW19" s="98"/>
      <c r="AX19" s="99"/>
      <c r="AY19" s="36"/>
      <c r="AZ19" s="33"/>
      <c r="BA19" s="33"/>
      <c r="BB19" s="33"/>
      <c r="BC19" s="34"/>
      <c r="BD19" s="87"/>
      <c r="BE19" s="56"/>
      <c r="BF19" s="56"/>
      <c r="BG19" s="56"/>
      <c r="BH19" s="88"/>
      <c r="BI19" s="36"/>
      <c r="BJ19" s="33"/>
      <c r="BK19" s="33"/>
      <c r="BL19" s="33"/>
      <c r="BM19" s="34"/>
      <c r="BN19" s="36"/>
      <c r="BO19" s="33"/>
      <c r="BP19" s="33"/>
      <c r="BQ19" s="33"/>
      <c r="BR19" s="34"/>
      <c r="BS19" s="36"/>
      <c r="BT19" s="33"/>
      <c r="BU19" s="33"/>
      <c r="BV19" s="33"/>
      <c r="BW19" s="34"/>
      <c r="BX19" s="36"/>
      <c r="BY19" s="33"/>
      <c r="BZ19" s="33"/>
      <c r="CA19" s="33"/>
      <c r="CB19" s="34"/>
      <c r="CC19" s="36"/>
      <c r="CD19" s="33"/>
      <c r="CE19" s="33"/>
      <c r="CF19" s="33"/>
      <c r="CG19" s="34"/>
      <c r="CH19" s="37">
        <f>COUNTIF(AY18:CG19,"○")</f>
        <v>5</v>
      </c>
      <c r="CI19" s="37" t="s">
        <v>16</v>
      </c>
      <c r="CJ19" s="37">
        <f>COUNTIF(AY18:CG19,"×")</f>
        <v>1</v>
      </c>
      <c r="CK19" s="100"/>
      <c r="CL19" s="100"/>
      <c r="CM19" s="100"/>
      <c r="CN19" s="55"/>
      <c r="CO19" s="55"/>
      <c r="CP19" s="55"/>
      <c r="CQ19" s="28"/>
      <c r="CR19" s="28"/>
      <c r="CS19" s="28"/>
    </row>
    <row r="20" spans="3:97" ht="14.25" customHeight="1">
      <c r="C20">
        <f t="shared" si="0"/>
        <v>1</v>
      </c>
      <c r="D20">
        <f t="shared" si="1"/>
        <v>0</v>
      </c>
      <c r="F20" s="28">
        <v>4</v>
      </c>
      <c r="G20" s="75"/>
      <c r="H20" s="38" t="str">
        <f>AT18</f>
        <v>浦城A</v>
      </c>
      <c r="I20" s="38"/>
      <c r="J20" s="38"/>
      <c r="K20" s="38"/>
      <c r="L20" s="38"/>
      <c r="M20" s="38"/>
      <c r="N20" s="1"/>
      <c r="O20" s="47" t="s">
        <v>162</v>
      </c>
      <c r="P20" s="2">
        <v>1</v>
      </c>
      <c r="Q20" s="2" t="s">
        <v>16</v>
      </c>
      <c r="R20" s="2"/>
      <c r="S20" s="47" t="s">
        <v>161</v>
      </c>
      <c r="T20" s="3"/>
      <c r="U20" s="38" t="str">
        <f>AT22</f>
        <v>港川A</v>
      </c>
      <c r="V20" s="38"/>
      <c r="W20" s="38"/>
      <c r="X20" s="38"/>
      <c r="Y20" s="38"/>
      <c r="Z20" s="38"/>
      <c r="AA20" s="28"/>
      <c r="AB20" s="35"/>
      <c r="AC20" s="31"/>
      <c r="AD20" s="31"/>
      <c r="AE20" s="31"/>
      <c r="AF20" s="31"/>
      <c r="AG20" s="32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S20" s="53"/>
      <c r="AT20" s="98"/>
      <c r="AU20" s="98"/>
      <c r="AV20" s="98"/>
      <c r="AW20" s="98"/>
      <c r="AX20" s="98"/>
      <c r="AY20" s="35">
        <f>BG16</f>
        <v>0</v>
      </c>
      <c r="AZ20" s="31"/>
      <c r="BA20" s="31" t="s">
        <v>176</v>
      </c>
      <c r="BB20" s="31">
        <f>BD16</f>
        <v>1</v>
      </c>
      <c r="BC20" s="32"/>
      <c r="BD20" s="56"/>
      <c r="BE20" s="56"/>
      <c r="BF20" s="56"/>
      <c r="BG20" s="56"/>
      <c r="BH20" s="56"/>
      <c r="BI20" s="35">
        <f>IF(N21="","-",N21)</f>
        <v>1</v>
      </c>
      <c r="BJ20" s="31"/>
      <c r="BK20" s="31" t="s">
        <v>176</v>
      </c>
      <c r="BL20" s="31">
        <f>IF(T21="","-",T21)</f>
        <v>0</v>
      </c>
      <c r="BM20" s="32"/>
      <c r="BN20" s="35">
        <f>IF(N33="","-",N33)</f>
        <v>1</v>
      </c>
      <c r="BO20" s="31"/>
      <c r="BP20" s="31" t="s">
        <v>176</v>
      </c>
      <c r="BQ20" s="31">
        <f>IF(T33="","-",T33)</f>
        <v>0</v>
      </c>
      <c r="BR20" s="32"/>
      <c r="BS20" s="35">
        <f>IF(N48="","-",N48)</f>
        <v>1</v>
      </c>
      <c r="BT20" s="31"/>
      <c r="BU20" s="31" t="s">
        <v>176</v>
      </c>
      <c r="BV20" s="31">
        <f>IF(T48="","-",T48)</f>
        <v>0</v>
      </c>
      <c r="BW20" s="32"/>
      <c r="BX20" s="35">
        <f>IF(N57="","-",N57)</f>
        <v>1</v>
      </c>
      <c r="BY20" s="31"/>
      <c r="BZ20" s="31" t="s">
        <v>176</v>
      </c>
      <c r="CA20" s="31">
        <f>IF(T57="","-",T57)</f>
        <v>0</v>
      </c>
      <c r="CB20" s="32"/>
      <c r="CC20" s="35">
        <f>IF(N66="","-",N66)</f>
        <v>1</v>
      </c>
      <c r="CD20" s="31"/>
      <c r="CE20" s="31" t="s">
        <v>176</v>
      </c>
      <c r="CF20" s="31">
        <f>IF(T66="","-",T66)</f>
        <v>0</v>
      </c>
      <c r="CG20" s="32"/>
      <c r="CH20" s="37"/>
      <c r="CI20" s="37"/>
      <c r="CJ20" s="37"/>
      <c r="CK20" s="100"/>
      <c r="CL20" s="100"/>
      <c r="CM20" s="100"/>
      <c r="CN20" s="55"/>
      <c r="CO20" s="55"/>
      <c r="CP20" s="55"/>
      <c r="CQ20" s="28"/>
      <c r="CR20" s="28"/>
      <c r="CS20" s="28"/>
    </row>
    <row r="21" spans="1:97" ht="14.25" customHeight="1">
      <c r="A21">
        <f>IF(N21="",0,N21)</f>
        <v>1</v>
      </c>
      <c r="B21">
        <f>IF(T21="",0,T21)</f>
        <v>0</v>
      </c>
      <c r="C21">
        <f t="shared" si="0"/>
        <v>0</v>
      </c>
      <c r="D21">
        <f t="shared" si="1"/>
        <v>0</v>
      </c>
      <c r="F21" s="28"/>
      <c r="G21" s="76"/>
      <c r="H21" s="38"/>
      <c r="I21" s="38"/>
      <c r="J21" s="38"/>
      <c r="K21" s="38"/>
      <c r="L21" s="38"/>
      <c r="M21" s="38"/>
      <c r="N21" s="8">
        <f>IF(SUM(C20:D22)&gt;0,SUM(C20:C22),"")</f>
        <v>1</v>
      </c>
      <c r="O21" s="48"/>
      <c r="Q21" t="s">
        <v>16</v>
      </c>
      <c r="S21" s="48"/>
      <c r="T21" s="8">
        <f>IF(SUM(C20:D22)&gt;0,SUM(D20:D22),"")</f>
        <v>0</v>
      </c>
      <c r="U21" s="38"/>
      <c r="V21" s="38"/>
      <c r="W21" s="38"/>
      <c r="X21" s="38"/>
      <c r="Y21" s="38"/>
      <c r="Z21" s="38"/>
      <c r="AA21" s="28"/>
      <c r="AB21" s="53"/>
      <c r="AC21" s="37"/>
      <c r="AD21" s="37"/>
      <c r="AE21" s="37"/>
      <c r="AF21" s="37"/>
      <c r="AG21" s="54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S21" s="36"/>
      <c r="AT21" s="98"/>
      <c r="AU21" s="98"/>
      <c r="AV21" s="98"/>
      <c r="AW21" s="98"/>
      <c r="AX21" s="98"/>
      <c r="AY21" s="36"/>
      <c r="AZ21" s="33"/>
      <c r="BA21" s="33"/>
      <c r="BB21" s="33"/>
      <c r="BC21" s="34"/>
      <c r="BD21" s="56"/>
      <c r="BE21" s="56"/>
      <c r="BF21" s="56"/>
      <c r="BG21" s="56"/>
      <c r="BH21" s="56"/>
      <c r="BI21" s="36"/>
      <c r="BJ21" s="33"/>
      <c r="BK21" s="33"/>
      <c r="BL21" s="33"/>
      <c r="BM21" s="34"/>
      <c r="BN21" s="36"/>
      <c r="BO21" s="33"/>
      <c r="BP21" s="33"/>
      <c r="BQ21" s="33"/>
      <c r="BR21" s="34"/>
      <c r="BS21" s="36"/>
      <c r="BT21" s="33"/>
      <c r="BU21" s="33"/>
      <c r="BV21" s="33"/>
      <c r="BW21" s="34"/>
      <c r="BX21" s="36"/>
      <c r="BY21" s="33"/>
      <c r="BZ21" s="33"/>
      <c r="CA21" s="33"/>
      <c r="CB21" s="34"/>
      <c r="CC21" s="36"/>
      <c r="CD21" s="33"/>
      <c r="CE21" s="33"/>
      <c r="CF21" s="33"/>
      <c r="CG21" s="34"/>
      <c r="CK21" s="100"/>
      <c r="CL21" s="100"/>
      <c r="CM21" s="100"/>
      <c r="CN21" s="55"/>
      <c r="CO21" s="55"/>
      <c r="CP21" s="55"/>
      <c r="CQ21" s="28"/>
      <c r="CR21" s="28"/>
      <c r="CS21" s="28"/>
    </row>
    <row r="22" spans="3:97" ht="14.25" customHeight="1">
      <c r="C22">
        <f t="shared" si="0"/>
        <v>0</v>
      </c>
      <c r="D22">
        <f t="shared" si="1"/>
        <v>0</v>
      </c>
      <c r="F22" s="28"/>
      <c r="G22" s="77"/>
      <c r="H22" s="38"/>
      <c r="I22" s="38"/>
      <c r="J22" s="38"/>
      <c r="K22" s="38"/>
      <c r="L22" s="38"/>
      <c r="M22" s="38"/>
      <c r="N22" s="5"/>
      <c r="O22" s="49"/>
      <c r="P22" s="6"/>
      <c r="Q22" s="6" t="s">
        <v>16</v>
      </c>
      <c r="R22" s="6"/>
      <c r="S22" s="49"/>
      <c r="T22" s="7"/>
      <c r="U22" s="38"/>
      <c r="V22" s="38"/>
      <c r="W22" s="38"/>
      <c r="X22" s="38"/>
      <c r="Y22" s="38"/>
      <c r="Z22" s="38"/>
      <c r="AA22" s="28"/>
      <c r="AB22" s="36"/>
      <c r="AC22" s="33"/>
      <c r="AD22" s="33"/>
      <c r="AE22" s="33"/>
      <c r="AF22" s="33"/>
      <c r="AG22" s="34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S22" s="35" t="s">
        <v>168</v>
      </c>
      <c r="AT22" s="98" t="s">
        <v>218</v>
      </c>
      <c r="AU22" s="98"/>
      <c r="AV22" s="98"/>
      <c r="AW22" s="98"/>
      <c r="AX22" s="99"/>
      <c r="AY22" s="35" t="str">
        <f>IF(AY24="-","-",IF(AY24&gt;BB24,"○","×"))</f>
        <v>×</v>
      </c>
      <c r="AZ22" s="31"/>
      <c r="BA22" s="31"/>
      <c r="BB22" s="31"/>
      <c r="BC22" s="32"/>
      <c r="BD22" s="35" t="str">
        <f>IF(BD24="-","-",IF(BD24&gt;BG24,"○","×"))</f>
        <v>×</v>
      </c>
      <c r="BE22" s="31"/>
      <c r="BF22" s="31"/>
      <c r="BG22" s="31"/>
      <c r="BH22" s="32"/>
      <c r="BI22" s="87"/>
      <c r="BJ22" s="56"/>
      <c r="BK22" s="56"/>
      <c r="BL22" s="56"/>
      <c r="BM22" s="88"/>
      <c r="BN22" s="35" t="str">
        <f>IF(BN24="-","-",IF(BN24&gt;BQ24,"○","×"))</f>
        <v>○</v>
      </c>
      <c r="BO22" s="31"/>
      <c r="BP22" s="31"/>
      <c r="BQ22" s="31"/>
      <c r="BR22" s="32"/>
      <c r="BS22" s="35" t="str">
        <f>IF(BS24="-","-",IF(BS24&gt;BV24,"○","×"))</f>
        <v>○</v>
      </c>
      <c r="BT22" s="31"/>
      <c r="BU22" s="31"/>
      <c r="BV22" s="31"/>
      <c r="BW22" s="32"/>
      <c r="BX22" s="35" t="str">
        <f>IF(BX24="-","-",IF(BX24&gt;CA24,"○","×"))</f>
        <v>○</v>
      </c>
      <c r="BY22" s="31"/>
      <c r="BZ22" s="31"/>
      <c r="CA22" s="31"/>
      <c r="CB22" s="32"/>
      <c r="CC22" s="35" t="str">
        <f>IF(CC24="-","-",IF(CC24&gt;CF24,"○","×"))</f>
        <v>○</v>
      </c>
      <c r="CD22" s="31"/>
      <c r="CE22" s="31"/>
      <c r="CF22" s="31"/>
      <c r="CG22" s="32"/>
      <c r="CH22" s="2"/>
      <c r="CI22" s="2"/>
      <c r="CJ22" s="3"/>
      <c r="CK22" s="100">
        <f>IF(AY46="","",AY46/BD46)</f>
        <v>2</v>
      </c>
      <c r="CL22" s="100"/>
      <c r="CM22" s="100"/>
      <c r="CN22" s="55">
        <f>IF(BI46="","",BI46/BN46)</f>
        <v>2</v>
      </c>
      <c r="CO22" s="55"/>
      <c r="CP22" s="55"/>
      <c r="CQ22" s="28"/>
      <c r="CR22" s="28"/>
      <c r="CS22" s="28"/>
    </row>
    <row r="23" spans="3:97" ht="14.25" customHeight="1">
      <c r="C23">
        <f t="shared" si="0"/>
        <v>1</v>
      </c>
      <c r="D23">
        <f t="shared" si="1"/>
        <v>0</v>
      </c>
      <c r="F23" s="28">
        <v>5</v>
      </c>
      <c r="G23" s="75"/>
      <c r="H23" s="38" t="str">
        <f>AT26</f>
        <v>前田A</v>
      </c>
      <c r="I23" s="38"/>
      <c r="J23" s="38"/>
      <c r="K23" s="38"/>
      <c r="L23" s="38"/>
      <c r="M23" s="38"/>
      <c r="N23" s="1"/>
      <c r="O23" s="47" t="s">
        <v>162</v>
      </c>
      <c r="P23" s="2">
        <v>1</v>
      </c>
      <c r="Q23" s="2" t="s">
        <v>16</v>
      </c>
      <c r="R23" s="2"/>
      <c r="S23" s="47" t="s">
        <v>161</v>
      </c>
      <c r="T23" s="3"/>
      <c r="U23" s="38" t="str">
        <f>AT30</f>
        <v>内間A</v>
      </c>
      <c r="V23" s="38"/>
      <c r="W23" s="38"/>
      <c r="X23" s="38"/>
      <c r="Y23" s="38"/>
      <c r="Z23" s="3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S23" s="53"/>
      <c r="AT23" s="98"/>
      <c r="AU23" s="98"/>
      <c r="AV23" s="98"/>
      <c r="AW23" s="98"/>
      <c r="AX23" s="99"/>
      <c r="AY23" s="36"/>
      <c r="AZ23" s="33"/>
      <c r="BA23" s="33"/>
      <c r="BB23" s="33"/>
      <c r="BC23" s="34"/>
      <c r="BD23" s="36"/>
      <c r="BE23" s="33"/>
      <c r="BF23" s="33"/>
      <c r="BG23" s="33"/>
      <c r="BH23" s="34"/>
      <c r="BI23" s="87"/>
      <c r="BJ23" s="56"/>
      <c r="BK23" s="56"/>
      <c r="BL23" s="56"/>
      <c r="BM23" s="88"/>
      <c r="BN23" s="36"/>
      <c r="BO23" s="33"/>
      <c r="BP23" s="33"/>
      <c r="BQ23" s="33"/>
      <c r="BR23" s="34"/>
      <c r="BS23" s="36"/>
      <c r="BT23" s="33"/>
      <c r="BU23" s="33"/>
      <c r="BV23" s="33"/>
      <c r="BW23" s="34"/>
      <c r="BX23" s="36"/>
      <c r="BY23" s="33"/>
      <c r="BZ23" s="33"/>
      <c r="CA23" s="33"/>
      <c r="CB23" s="34"/>
      <c r="CC23" s="36"/>
      <c r="CD23" s="33"/>
      <c r="CE23" s="33"/>
      <c r="CF23" s="33"/>
      <c r="CG23" s="34"/>
      <c r="CH23" s="37">
        <f>COUNTIF(AY22:CG23,"○")</f>
        <v>4</v>
      </c>
      <c r="CI23" s="37" t="s">
        <v>16</v>
      </c>
      <c r="CJ23" s="37">
        <f>COUNTIF(AY22:CG23,"×")</f>
        <v>2</v>
      </c>
      <c r="CK23" s="100"/>
      <c r="CL23" s="100"/>
      <c r="CM23" s="100"/>
      <c r="CN23" s="55"/>
      <c r="CO23" s="55"/>
      <c r="CP23" s="55"/>
      <c r="CQ23" s="28"/>
      <c r="CR23" s="28"/>
      <c r="CS23" s="28"/>
    </row>
    <row r="24" spans="1:97" ht="14.25" customHeight="1">
      <c r="A24">
        <f>IF(N24="",0,N24)</f>
        <v>1</v>
      </c>
      <c r="B24">
        <f>IF(T24="",0,T24)</f>
        <v>0</v>
      </c>
      <c r="C24">
        <f t="shared" si="0"/>
        <v>0</v>
      </c>
      <c r="D24">
        <f t="shared" si="1"/>
        <v>0</v>
      </c>
      <c r="F24" s="28"/>
      <c r="G24" s="76"/>
      <c r="H24" s="38"/>
      <c r="I24" s="38"/>
      <c r="J24" s="38"/>
      <c r="K24" s="38"/>
      <c r="L24" s="38"/>
      <c r="M24" s="38"/>
      <c r="N24" s="8">
        <f>IF(SUM(C23:D25)&gt;0,SUM(C23:C25),"")</f>
        <v>1</v>
      </c>
      <c r="O24" s="48"/>
      <c r="Q24" t="s">
        <v>16</v>
      </c>
      <c r="S24" s="48"/>
      <c r="T24" s="8">
        <f>IF(SUM(C23:D25)&gt;0,SUM(D23:D25),"")</f>
        <v>0</v>
      </c>
      <c r="U24" s="38"/>
      <c r="V24" s="38"/>
      <c r="W24" s="38"/>
      <c r="X24" s="38"/>
      <c r="Y24" s="38"/>
      <c r="Z24" s="3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S24" s="53"/>
      <c r="AT24" s="98"/>
      <c r="AU24" s="98"/>
      <c r="AV24" s="98"/>
      <c r="AW24" s="98"/>
      <c r="AX24" s="98"/>
      <c r="AY24" s="35">
        <f>BL16</f>
        <v>0</v>
      </c>
      <c r="AZ24" s="31"/>
      <c r="BA24" s="31" t="s">
        <v>176</v>
      </c>
      <c r="BB24" s="31">
        <f>BI16</f>
        <v>1</v>
      </c>
      <c r="BC24" s="32"/>
      <c r="BD24" s="35">
        <f>BL20</f>
        <v>0</v>
      </c>
      <c r="BE24" s="31"/>
      <c r="BF24" s="31" t="s">
        <v>176</v>
      </c>
      <c r="BG24" s="31">
        <f>BI20</f>
        <v>1</v>
      </c>
      <c r="BH24" s="32"/>
      <c r="BI24" s="56"/>
      <c r="BJ24" s="56"/>
      <c r="BK24" s="56"/>
      <c r="BL24" s="56"/>
      <c r="BM24" s="56"/>
      <c r="BN24" s="35">
        <f>IF(N15="","-",N15)</f>
        <v>1</v>
      </c>
      <c r="BO24" s="31"/>
      <c r="BP24" s="31" t="s">
        <v>176</v>
      </c>
      <c r="BQ24" s="31">
        <f>IF(T15="","-",T15)</f>
        <v>0</v>
      </c>
      <c r="BR24" s="32"/>
      <c r="BS24" s="35">
        <f>IF(N42="","-",N42)</f>
        <v>1</v>
      </c>
      <c r="BT24" s="31"/>
      <c r="BU24" s="31" t="s">
        <v>176</v>
      </c>
      <c r="BV24" s="31">
        <f>IF(T42="","-",T42)</f>
        <v>0</v>
      </c>
      <c r="BW24" s="32"/>
      <c r="BX24" s="35">
        <f>IF(N51="","-",N51)</f>
        <v>1</v>
      </c>
      <c r="BY24" s="31"/>
      <c r="BZ24" s="31" t="s">
        <v>176</v>
      </c>
      <c r="CA24" s="31">
        <f>IF(T51="","-",T51)</f>
        <v>0</v>
      </c>
      <c r="CB24" s="32"/>
      <c r="CC24" s="35">
        <f>IF(N60="","-",N60)</f>
        <v>1</v>
      </c>
      <c r="CD24" s="31"/>
      <c r="CE24" s="31" t="s">
        <v>176</v>
      </c>
      <c r="CF24" s="31">
        <f>IF(T60="","-",T60)</f>
        <v>0</v>
      </c>
      <c r="CG24" s="32"/>
      <c r="CH24" s="37"/>
      <c r="CI24" s="37"/>
      <c r="CJ24" s="37"/>
      <c r="CK24" s="100"/>
      <c r="CL24" s="100"/>
      <c r="CM24" s="100"/>
      <c r="CN24" s="55"/>
      <c r="CO24" s="55"/>
      <c r="CP24" s="55"/>
      <c r="CQ24" s="28"/>
      <c r="CR24" s="28"/>
      <c r="CS24" s="28"/>
    </row>
    <row r="25" spans="3:97" ht="14.25" customHeight="1">
      <c r="C25">
        <f t="shared" si="0"/>
        <v>0</v>
      </c>
      <c r="D25">
        <f t="shared" si="1"/>
        <v>0</v>
      </c>
      <c r="F25" s="28"/>
      <c r="G25" s="77"/>
      <c r="H25" s="38"/>
      <c r="I25" s="38"/>
      <c r="J25" s="38"/>
      <c r="K25" s="38"/>
      <c r="L25" s="38"/>
      <c r="M25" s="38"/>
      <c r="N25" s="5"/>
      <c r="O25" s="49"/>
      <c r="P25" s="6"/>
      <c r="Q25" s="6" t="s">
        <v>16</v>
      </c>
      <c r="R25" s="6"/>
      <c r="S25" s="49"/>
      <c r="T25" s="7"/>
      <c r="U25" s="38"/>
      <c r="V25" s="38"/>
      <c r="W25" s="38"/>
      <c r="X25" s="38"/>
      <c r="Y25" s="38"/>
      <c r="Z25" s="3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S25" s="36"/>
      <c r="AT25" s="98"/>
      <c r="AU25" s="98"/>
      <c r="AV25" s="98"/>
      <c r="AW25" s="98"/>
      <c r="AX25" s="98"/>
      <c r="AY25" s="36"/>
      <c r="AZ25" s="33"/>
      <c r="BA25" s="33"/>
      <c r="BB25" s="33"/>
      <c r="BC25" s="34"/>
      <c r="BD25" s="36"/>
      <c r="BE25" s="33"/>
      <c r="BF25" s="33"/>
      <c r="BG25" s="33"/>
      <c r="BH25" s="34"/>
      <c r="BI25" s="56"/>
      <c r="BJ25" s="56"/>
      <c r="BK25" s="56"/>
      <c r="BL25" s="56"/>
      <c r="BM25" s="56"/>
      <c r="BN25" s="36"/>
      <c r="BO25" s="33"/>
      <c r="BP25" s="33"/>
      <c r="BQ25" s="33"/>
      <c r="BR25" s="34"/>
      <c r="BS25" s="36"/>
      <c r="BT25" s="33"/>
      <c r="BU25" s="33"/>
      <c r="BV25" s="33"/>
      <c r="BW25" s="34"/>
      <c r="BX25" s="36"/>
      <c r="BY25" s="33"/>
      <c r="BZ25" s="33"/>
      <c r="CA25" s="33"/>
      <c r="CB25" s="34"/>
      <c r="CC25" s="36"/>
      <c r="CD25" s="33"/>
      <c r="CE25" s="33"/>
      <c r="CF25" s="33"/>
      <c r="CG25" s="34"/>
      <c r="CH25" s="5"/>
      <c r="CI25" s="6"/>
      <c r="CJ25" s="7"/>
      <c r="CK25" s="100"/>
      <c r="CL25" s="100"/>
      <c r="CM25" s="100"/>
      <c r="CN25" s="55"/>
      <c r="CO25" s="55"/>
      <c r="CP25" s="55"/>
      <c r="CQ25" s="28"/>
      <c r="CR25" s="28"/>
      <c r="CS25" s="28"/>
    </row>
    <row r="26" spans="3:97" ht="14.25" customHeight="1">
      <c r="C26">
        <f t="shared" si="0"/>
        <v>1</v>
      </c>
      <c r="D26">
        <f t="shared" si="1"/>
        <v>0</v>
      </c>
      <c r="F26" s="28">
        <v>6</v>
      </c>
      <c r="G26" s="75"/>
      <c r="H26" s="38" t="str">
        <f>AT34</f>
        <v>神森A</v>
      </c>
      <c r="I26" s="38"/>
      <c r="J26" s="38"/>
      <c r="K26" s="38"/>
      <c r="L26" s="38"/>
      <c r="M26" s="38"/>
      <c r="N26" s="1"/>
      <c r="O26" s="47" t="s">
        <v>162</v>
      </c>
      <c r="P26" s="2">
        <v>1</v>
      </c>
      <c r="Q26" s="2" t="s">
        <v>16</v>
      </c>
      <c r="R26" s="2"/>
      <c r="S26" s="47" t="s">
        <v>161</v>
      </c>
      <c r="T26" s="3"/>
      <c r="U26" s="38" t="str">
        <f>AT38</f>
        <v>浦添A</v>
      </c>
      <c r="V26" s="38"/>
      <c r="W26" s="38"/>
      <c r="X26" s="38"/>
      <c r="Y26" s="38"/>
      <c r="Z26" s="3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S26" s="35" t="s">
        <v>167</v>
      </c>
      <c r="AT26" s="98" t="s">
        <v>219</v>
      </c>
      <c r="AU26" s="98"/>
      <c r="AV26" s="98"/>
      <c r="AW26" s="98"/>
      <c r="AX26" s="99"/>
      <c r="AY26" s="35" t="str">
        <f>IF(AY28="-","-",IF(AY28&gt;BB28,"○","×"))</f>
        <v>×</v>
      </c>
      <c r="AZ26" s="31"/>
      <c r="BA26" s="31"/>
      <c r="BB26" s="31"/>
      <c r="BC26" s="32"/>
      <c r="BD26" s="35" t="str">
        <f>IF(BD28="-","-",IF(BD28&gt;BG28,"○","×"))</f>
        <v>×</v>
      </c>
      <c r="BE26" s="31"/>
      <c r="BF26" s="31"/>
      <c r="BG26" s="31"/>
      <c r="BH26" s="32"/>
      <c r="BI26" s="35" t="str">
        <f>IF(BI28="-","-",IF(BI28&gt;BL28,"○","×"))</f>
        <v>×</v>
      </c>
      <c r="BJ26" s="31"/>
      <c r="BK26" s="31"/>
      <c r="BL26" s="31"/>
      <c r="BM26" s="32"/>
      <c r="BN26" s="87"/>
      <c r="BO26" s="56"/>
      <c r="BP26" s="56"/>
      <c r="BQ26" s="56"/>
      <c r="BR26" s="88"/>
      <c r="BS26" s="35" t="str">
        <f>IF(BS28="-","-",IF(BS28&gt;BV28,"○","×"))</f>
        <v>○</v>
      </c>
      <c r="BT26" s="31"/>
      <c r="BU26" s="31"/>
      <c r="BV26" s="31"/>
      <c r="BW26" s="32"/>
      <c r="BX26" s="35" t="str">
        <f>IF(BX28="-","-",IF(BX28&gt;CA28,"○","×"))</f>
        <v>○</v>
      </c>
      <c r="BY26" s="31"/>
      <c r="BZ26" s="31"/>
      <c r="CA26" s="31"/>
      <c r="CB26" s="32"/>
      <c r="CC26" s="35" t="str">
        <f>IF(CC28="-","-",IF(CC28&gt;CF28,"○","×"))</f>
        <v>○</v>
      </c>
      <c r="CD26" s="31"/>
      <c r="CE26" s="31"/>
      <c r="CF26" s="31"/>
      <c r="CG26" s="32"/>
      <c r="CH26" s="2"/>
      <c r="CI26" s="2"/>
      <c r="CJ26" s="3"/>
      <c r="CK26" s="100">
        <f>IF(AY47="","",AY47/BD47)</f>
        <v>1</v>
      </c>
      <c r="CL26" s="100"/>
      <c r="CM26" s="100"/>
      <c r="CN26" s="55">
        <f>IF(BI47="","",BI47/BN47)</f>
        <v>0.75</v>
      </c>
      <c r="CO26" s="55"/>
      <c r="CP26" s="55"/>
      <c r="CQ26" s="28"/>
      <c r="CR26" s="28"/>
      <c r="CS26" s="28"/>
    </row>
    <row r="27" spans="1:97" ht="14.25" customHeight="1">
      <c r="A27">
        <f>IF(N27="",0,N27)</f>
        <v>1</v>
      </c>
      <c r="B27">
        <f>IF(T27="",0,T27)</f>
        <v>0</v>
      </c>
      <c r="C27">
        <f t="shared" si="0"/>
        <v>0</v>
      </c>
      <c r="D27">
        <f t="shared" si="1"/>
        <v>0</v>
      </c>
      <c r="F27" s="28"/>
      <c r="G27" s="76"/>
      <c r="H27" s="38"/>
      <c r="I27" s="38"/>
      <c r="J27" s="38"/>
      <c r="K27" s="38"/>
      <c r="L27" s="38"/>
      <c r="M27" s="38"/>
      <c r="N27" s="8">
        <f>IF(SUM(C26:D28)&gt;0,SUM(C26:C28),"")</f>
        <v>1</v>
      </c>
      <c r="O27" s="48"/>
      <c r="Q27" t="s">
        <v>16</v>
      </c>
      <c r="S27" s="48"/>
      <c r="T27" s="8">
        <f>IF(SUM(C26:D28)&gt;0,SUM(D26:D28),"")</f>
        <v>0</v>
      </c>
      <c r="U27" s="38"/>
      <c r="V27" s="38"/>
      <c r="W27" s="38"/>
      <c r="X27" s="38"/>
      <c r="Y27" s="38"/>
      <c r="Z27" s="3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S27" s="53"/>
      <c r="AT27" s="98"/>
      <c r="AU27" s="98"/>
      <c r="AV27" s="98"/>
      <c r="AW27" s="98"/>
      <c r="AX27" s="99"/>
      <c r="AY27" s="36"/>
      <c r="AZ27" s="33"/>
      <c r="BA27" s="33"/>
      <c r="BB27" s="33"/>
      <c r="BC27" s="34"/>
      <c r="BD27" s="36"/>
      <c r="BE27" s="33"/>
      <c r="BF27" s="33"/>
      <c r="BG27" s="33"/>
      <c r="BH27" s="34"/>
      <c r="BI27" s="36"/>
      <c r="BJ27" s="33"/>
      <c r="BK27" s="33"/>
      <c r="BL27" s="33"/>
      <c r="BM27" s="34"/>
      <c r="BN27" s="87"/>
      <c r="BO27" s="56"/>
      <c r="BP27" s="56"/>
      <c r="BQ27" s="56"/>
      <c r="BR27" s="88"/>
      <c r="BS27" s="36"/>
      <c r="BT27" s="33"/>
      <c r="BU27" s="33"/>
      <c r="BV27" s="33"/>
      <c r="BW27" s="34"/>
      <c r="BX27" s="36"/>
      <c r="BY27" s="33"/>
      <c r="BZ27" s="33"/>
      <c r="CA27" s="33"/>
      <c r="CB27" s="34"/>
      <c r="CC27" s="36"/>
      <c r="CD27" s="33"/>
      <c r="CE27" s="33"/>
      <c r="CF27" s="33"/>
      <c r="CG27" s="34"/>
      <c r="CH27" s="37">
        <f>COUNTIF(AY26:CG27,"○")</f>
        <v>3</v>
      </c>
      <c r="CI27" s="37" t="s">
        <v>16</v>
      </c>
      <c r="CJ27" s="37">
        <f>COUNTIF(AY26:CG27,"×")</f>
        <v>3</v>
      </c>
      <c r="CK27" s="100"/>
      <c r="CL27" s="100"/>
      <c r="CM27" s="100"/>
      <c r="CN27" s="55"/>
      <c r="CO27" s="55"/>
      <c r="CP27" s="55"/>
      <c r="CQ27" s="28"/>
      <c r="CR27" s="28"/>
      <c r="CS27" s="28"/>
    </row>
    <row r="28" spans="3:97" ht="14.25" customHeight="1">
      <c r="C28">
        <f t="shared" si="0"/>
        <v>0</v>
      </c>
      <c r="D28">
        <f t="shared" si="1"/>
        <v>0</v>
      </c>
      <c r="F28" s="28"/>
      <c r="G28" s="77"/>
      <c r="H28" s="38"/>
      <c r="I28" s="38"/>
      <c r="J28" s="38"/>
      <c r="K28" s="38"/>
      <c r="L28" s="38"/>
      <c r="M28" s="38"/>
      <c r="N28" s="5"/>
      <c r="O28" s="49"/>
      <c r="P28" s="6"/>
      <c r="Q28" s="6" t="s">
        <v>16</v>
      </c>
      <c r="R28" s="6"/>
      <c r="S28" s="49"/>
      <c r="T28" s="7"/>
      <c r="U28" s="38"/>
      <c r="V28" s="38"/>
      <c r="W28" s="38"/>
      <c r="X28" s="38"/>
      <c r="Y28" s="38"/>
      <c r="Z28" s="3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S28" s="53"/>
      <c r="AT28" s="98"/>
      <c r="AU28" s="98"/>
      <c r="AV28" s="98"/>
      <c r="AW28" s="98"/>
      <c r="AX28" s="98"/>
      <c r="AY28" s="35">
        <f>BQ16</f>
        <v>0</v>
      </c>
      <c r="AZ28" s="31"/>
      <c r="BA28" s="31" t="s">
        <v>176</v>
      </c>
      <c r="BB28" s="31">
        <f>BN16</f>
        <v>1</v>
      </c>
      <c r="BC28" s="32"/>
      <c r="BD28" s="35">
        <f>BQ20</f>
        <v>0</v>
      </c>
      <c r="BE28" s="31"/>
      <c r="BF28" s="31" t="s">
        <v>176</v>
      </c>
      <c r="BG28" s="31">
        <f>BN20</f>
        <v>1</v>
      </c>
      <c r="BH28" s="32"/>
      <c r="BI28" s="35">
        <f>BQ24</f>
        <v>0</v>
      </c>
      <c r="BJ28" s="31"/>
      <c r="BK28" s="31" t="s">
        <v>176</v>
      </c>
      <c r="BL28" s="31">
        <f>BN24</f>
        <v>1</v>
      </c>
      <c r="BM28" s="32"/>
      <c r="BN28" s="56"/>
      <c r="BO28" s="56"/>
      <c r="BP28" s="56"/>
      <c r="BQ28" s="56"/>
      <c r="BR28" s="56"/>
      <c r="BS28" s="35">
        <f>IF(N24="","-",N24)</f>
        <v>1</v>
      </c>
      <c r="BT28" s="31"/>
      <c r="BU28" s="31" t="s">
        <v>176</v>
      </c>
      <c r="BV28" s="31">
        <f>IF(T24="","-",T24)</f>
        <v>0</v>
      </c>
      <c r="BW28" s="32"/>
      <c r="BX28" s="35">
        <f>IF(N39="","-",N39)</f>
        <v>1</v>
      </c>
      <c r="BY28" s="31"/>
      <c r="BZ28" s="31" t="s">
        <v>176</v>
      </c>
      <c r="CA28" s="31">
        <f>IF(T39="","-",T39)</f>
        <v>0</v>
      </c>
      <c r="CB28" s="32"/>
      <c r="CC28" s="35">
        <f>IF(N45="","-",N45)</f>
        <v>1</v>
      </c>
      <c r="CD28" s="31"/>
      <c r="CE28" s="31" t="s">
        <v>176</v>
      </c>
      <c r="CF28" s="31">
        <f>IF(T45="","-",T45)</f>
        <v>0</v>
      </c>
      <c r="CG28" s="32"/>
      <c r="CH28" s="37"/>
      <c r="CI28" s="37"/>
      <c r="CJ28" s="37"/>
      <c r="CK28" s="100"/>
      <c r="CL28" s="100"/>
      <c r="CM28" s="100"/>
      <c r="CN28" s="55"/>
      <c r="CO28" s="55"/>
      <c r="CP28" s="55"/>
      <c r="CQ28" s="28"/>
      <c r="CR28" s="28"/>
      <c r="CS28" s="28"/>
    </row>
    <row r="29" spans="3:97" ht="14.25" customHeight="1">
      <c r="C29">
        <f t="shared" si="0"/>
        <v>1</v>
      </c>
      <c r="D29">
        <f t="shared" si="1"/>
        <v>0</v>
      </c>
      <c r="F29" s="28">
        <v>7</v>
      </c>
      <c r="G29" s="75"/>
      <c r="H29" s="38" t="str">
        <f>AT14</f>
        <v>当山A</v>
      </c>
      <c r="I29" s="38"/>
      <c r="J29" s="38"/>
      <c r="K29" s="38"/>
      <c r="L29" s="38"/>
      <c r="M29" s="38"/>
      <c r="N29" s="1"/>
      <c r="O29" s="47" t="s">
        <v>162</v>
      </c>
      <c r="P29" s="2">
        <v>1</v>
      </c>
      <c r="Q29" s="2" t="s">
        <v>16</v>
      </c>
      <c r="R29" s="2"/>
      <c r="S29" s="47" t="s">
        <v>161</v>
      </c>
      <c r="T29" s="3"/>
      <c r="U29" s="38" t="str">
        <f>AT22</f>
        <v>港川A</v>
      </c>
      <c r="V29" s="38"/>
      <c r="W29" s="38"/>
      <c r="X29" s="38"/>
      <c r="Y29" s="38"/>
      <c r="Z29" s="3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S29" s="36"/>
      <c r="AT29" s="98"/>
      <c r="AU29" s="98"/>
      <c r="AV29" s="98"/>
      <c r="AW29" s="98"/>
      <c r="AX29" s="98"/>
      <c r="AY29" s="36"/>
      <c r="AZ29" s="33"/>
      <c r="BA29" s="33"/>
      <c r="BB29" s="33"/>
      <c r="BC29" s="34"/>
      <c r="BD29" s="36"/>
      <c r="BE29" s="33"/>
      <c r="BF29" s="33"/>
      <c r="BG29" s="33"/>
      <c r="BH29" s="34"/>
      <c r="BI29" s="36"/>
      <c r="BJ29" s="33"/>
      <c r="BK29" s="33"/>
      <c r="BL29" s="33"/>
      <c r="BM29" s="34"/>
      <c r="BN29" s="56"/>
      <c r="BO29" s="56"/>
      <c r="BP29" s="56"/>
      <c r="BQ29" s="56"/>
      <c r="BR29" s="56"/>
      <c r="BS29" s="36"/>
      <c r="BT29" s="33"/>
      <c r="BU29" s="33"/>
      <c r="BV29" s="33"/>
      <c r="BW29" s="34"/>
      <c r="BX29" s="36"/>
      <c r="BY29" s="33"/>
      <c r="BZ29" s="33"/>
      <c r="CA29" s="33"/>
      <c r="CB29" s="34"/>
      <c r="CC29" s="36"/>
      <c r="CD29" s="33"/>
      <c r="CE29" s="33"/>
      <c r="CF29" s="33"/>
      <c r="CG29" s="34"/>
      <c r="CH29" s="5"/>
      <c r="CI29" s="6"/>
      <c r="CJ29" s="7"/>
      <c r="CK29" s="100"/>
      <c r="CL29" s="100"/>
      <c r="CM29" s="100"/>
      <c r="CN29" s="55"/>
      <c r="CO29" s="55"/>
      <c r="CP29" s="55"/>
      <c r="CQ29" s="28"/>
      <c r="CR29" s="28"/>
      <c r="CS29" s="28"/>
    </row>
    <row r="30" spans="1:97" ht="14.25" customHeight="1">
      <c r="A30">
        <f>IF(N30="",0,N30)</f>
        <v>1</v>
      </c>
      <c r="B30">
        <f>IF(T30="",0,T30)</f>
        <v>0</v>
      </c>
      <c r="C30">
        <f t="shared" si="0"/>
        <v>0</v>
      </c>
      <c r="D30">
        <f t="shared" si="1"/>
        <v>0</v>
      </c>
      <c r="F30" s="28"/>
      <c r="G30" s="76"/>
      <c r="H30" s="38"/>
      <c r="I30" s="38"/>
      <c r="J30" s="38"/>
      <c r="K30" s="38"/>
      <c r="L30" s="38"/>
      <c r="M30" s="38"/>
      <c r="N30" s="8">
        <f>IF(SUM(C29:D31)&gt;0,SUM(C29:C31),"")</f>
        <v>1</v>
      </c>
      <c r="O30" s="48"/>
      <c r="Q30" t="s">
        <v>16</v>
      </c>
      <c r="S30" s="48"/>
      <c r="T30" s="8">
        <f>IF(SUM(C29:D31)&gt;0,SUM(D29:D31),"")</f>
        <v>0</v>
      </c>
      <c r="U30" s="38"/>
      <c r="V30" s="38"/>
      <c r="W30" s="38"/>
      <c r="X30" s="38"/>
      <c r="Y30" s="38"/>
      <c r="Z30" s="3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S30" s="35" t="s">
        <v>166</v>
      </c>
      <c r="AT30" s="98" t="s">
        <v>220</v>
      </c>
      <c r="AU30" s="98"/>
      <c r="AV30" s="98"/>
      <c r="AW30" s="98"/>
      <c r="AX30" s="99"/>
      <c r="AY30" s="35" t="str">
        <f>IF(AY32="-","-",IF(AY32&gt;BB32,"○","×"))</f>
        <v>×</v>
      </c>
      <c r="AZ30" s="31"/>
      <c r="BA30" s="31"/>
      <c r="BB30" s="31"/>
      <c r="BC30" s="32"/>
      <c r="BD30" s="35" t="str">
        <f>IF(BD32="-","-",IF(BD32&gt;BG32,"○","×"))</f>
        <v>×</v>
      </c>
      <c r="BE30" s="31"/>
      <c r="BF30" s="31"/>
      <c r="BG30" s="31"/>
      <c r="BH30" s="32"/>
      <c r="BI30" s="35" t="str">
        <f>IF(BI32="-","-",IF(BI32&gt;BL32,"○","×"))</f>
        <v>×</v>
      </c>
      <c r="BJ30" s="31"/>
      <c r="BK30" s="31"/>
      <c r="BL30" s="31"/>
      <c r="BM30" s="32"/>
      <c r="BN30" s="35" t="str">
        <f>IF(BN32="-","-",IF(BN32&gt;BQ32,"○","×"))</f>
        <v>×</v>
      </c>
      <c r="BO30" s="31"/>
      <c r="BP30" s="31"/>
      <c r="BQ30" s="31"/>
      <c r="BR30" s="32"/>
      <c r="BS30" s="87"/>
      <c r="BT30" s="56"/>
      <c r="BU30" s="56"/>
      <c r="BV30" s="56"/>
      <c r="BW30" s="56"/>
      <c r="BX30" s="35" t="str">
        <f>IF(BX32="-","-",IF(BX32&gt;CA32,"○","×"))</f>
        <v>○</v>
      </c>
      <c r="BY30" s="31"/>
      <c r="BZ30" s="31"/>
      <c r="CA30" s="31"/>
      <c r="CB30" s="32"/>
      <c r="CC30" s="35" t="str">
        <f>IF(CC32="-","-",IF(CC32&gt;CF32,"○","×"))</f>
        <v>○</v>
      </c>
      <c r="CD30" s="31"/>
      <c r="CE30" s="31"/>
      <c r="CF30" s="31"/>
      <c r="CG30" s="32"/>
      <c r="CH30" s="1"/>
      <c r="CI30" s="2"/>
      <c r="CJ30" s="3"/>
      <c r="CK30" s="100">
        <f>IF(AY48="","",AY48/BD48)</f>
        <v>0.5</v>
      </c>
      <c r="CL30" s="100"/>
      <c r="CM30" s="100"/>
      <c r="CN30" s="55">
        <f>IF(BI48="","",BI48/BN48)</f>
        <v>0.5</v>
      </c>
      <c r="CO30" s="55"/>
      <c r="CP30" s="55"/>
      <c r="CQ30" s="28"/>
      <c r="CR30" s="28"/>
      <c r="CS30" s="28"/>
    </row>
    <row r="31" spans="3:97" ht="14.25" customHeight="1">
      <c r="C31">
        <f t="shared" si="0"/>
        <v>0</v>
      </c>
      <c r="D31">
        <f t="shared" si="1"/>
        <v>0</v>
      </c>
      <c r="F31" s="28"/>
      <c r="G31" s="77"/>
      <c r="H31" s="38"/>
      <c r="I31" s="38"/>
      <c r="J31" s="38"/>
      <c r="K31" s="38"/>
      <c r="L31" s="38"/>
      <c r="M31" s="38"/>
      <c r="N31" s="5"/>
      <c r="O31" s="49"/>
      <c r="P31" s="6"/>
      <c r="Q31" s="6" t="s">
        <v>16</v>
      </c>
      <c r="R31" s="6"/>
      <c r="S31" s="49"/>
      <c r="T31" s="7"/>
      <c r="U31" s="38"/>
      <c r="V31" s="38"/>
      <c r="W31" s="38"/>
      <c r="X31" s="38"/>
      <c r="Y31" s="38"/>
      <c r="Z31" s="3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S31" s="53"/>
      <c r="AT31" s="98"/>
      <c r="AU31" s="98"/>
      <c r="AV31" s="98"/>
      <c r="AW31" s="98"/>
      <c r="AX31" s="99"/>
      <c r="AY31" s="36"/>
      <c r="AZ31" s="33"/>
      <c r="BA31" s="33"/>
      <c r="BB31" s="33"/>
      <c r="BC31" s="34"/>
      <c r="BD31" s="36"/>
      <c r="BE31" s="33"/>
      <c r="BF31" s="33"/>
      <c r="BG31" s="33"/>
      <c r="BH31" s="34"/>
      <c r="BI31" s="36"/>
      <c r="BJ31" s="33"/>
      <c r="BK31" s="33"/>
      <c r="BL31" s="33"/>
      <c r="BM31" s="34"/>
      <c r="BN31" s="36"/>
      <c r="BO31" s="33"/>
      <c r="BP31" s="33"/>
      <c r="BQ31" s="33"/>
      <c r="BR31" s="34"/>
      <c r="BS31" s="87"/>
      <c r="BT31" s="56"/>
      <c r="BU31" s="56"/>
      <c r="BV31" s="56"/>
      <c r="BW31" s="56"/>
      <c r="BX31" s="36"/>
      <c r="BY31" s="33"/>
      <c r="BZ31" s="33"/>
      <c r="CA31" s="33"/>
      <c r="CB31" s="34"/>
      <c r="CC31" s="36"/>
      <c r="CD31" s="33"/>
      <c r="CE31" s="33"/>
      <c r="CF31" s="33"/>
      <c r="CG31" s="34"/>
      <c r="CH31" s="37">
        <f>COUNTIF(AY30:CG31,"○")</f>
        <v>2</v>
      </c>
      <c r="CI31" s="37" t="s">
        <v>16</v>
      </c>
      <c r="CJ31" s="37">
        <f>COUNTIF(AY30:CG31,"×")</f>
        <v>4</v>
      </c>
      <c r="CK31" s="100"/>
      <c r="CL31" s="100"/>
      <c r="CM31" s="100"/>
      <c r="CN31" s="55"/>
      <c r="CO31" s="55"/>
      <c r="CP31" s="55"/>
      <c r="CQ31" s="28"/>
      <c r="CR31" s="28"/>
      <c r="CS31" s="28"/>
    </row>
    <row r="32" spans="3:97" ht="14.25" customHeight="1">
      <c r="C32">
        <f t="shared" si="0"/>
        <v>1</v>
      </c>
      <c r="D32">
        <f t="shared" si="1"/>
        <v>0</v>
      </c>
      <c r="F32" s="28">
        <v>8</v>
      </c>
      <c r="G32" s="28"/>
      <c r="H32" s="38" t="str">
        <f>AT18</f>
        <v>浦城A</v>
      </c>
      <c r="I32" s="38"/>
      <c r="J32" s="38"/>
      <c r="K32" s="38"/>
      <c r="L32" s="38"/>
      <c r="M32" s="38"/>
      <c r="N32" s="1"/>
      <c r="O32" s="47" t="s">
        <v>162</v>
      </c>
      <c r="P32" s="2">
        <v>1</v>
      </c>
      <c r="Q32" s="2" t="s">
        <v>16</v>
      </c>
      <c r="R32" s="2"/>
      <c r="S32" s="47" t="s">
        <v>161</v>
      </c>
      <c r="T32" s="3"/>
      <c r="U32" s="38" t="str">
        <f>AT26</f>
        <v>前田A</v>
      </c>
      <c r="V32" s="38"/>
      <c r="W32" s="38"/>
      <c r="X32" s="38"/>
      <c r="Y32" s="38"/>
      <c r="Z32" s="3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S32" s="53"/>
      <c r="AT32" s="98"/>
      <c r="AU32" s="98"/>
      <c r="AV32" s="98"/>
      <c r="AW32" s="98"/>
      <c r="AX32" s="98"/>
      <c r="AY32" s="35">
        <f>BV16</f>
        <v>0</v>
      </c>
      <c r="AZ32" s="31"/>
      <c r="BA32" s="31" t="s">
        <v>176</v>
      </c>
      <c r="BB32" s="31">
        <f>BS16</f>
        <v>1</v>
      </c>
      <c r="BC32" s="32"/>
      <c r="BD32" s="35">
        <f>BV20</f>
        <v>0</v>
      </c>
      <c r="BE32" s="31"/>
      <c r="BF32" s="31" t="s">
        <v>176</v>
      </c>
      <c r="BG32" s="31">
        <f>BS20</f>
        <v>1</v>
      </c>
      <c r="BH32" s="32"/>
      <c r="BI32" s="35">
        <f>BV24</f>
        <v>0</v>
      </c>
      <c r="BJ32" s="31"/>
      <c r="BK32" s="31" t="s">
        <v>176</v>
      </c>
      <c r="BL32" s="31">
        <f>BS24</f>
        <v>1</v>
      </c>
      <c r="BM32" s="32"/>
      <c r="BN32" s="35">
        <f>BV28</f>
        <v>0</v>
      </c>
      <c r="BO32" s="31"/>
      <c r="BP32" s="31" t="s">
        <v>176</v>
      </c>
      <c r="BQ32" s="31">
        <f>BS28</f>
        <v>1</v>
      </c>
      <c r="BR32" s="32"/>
      <c r="BS32" s="56"/>
      <c r="BT32" s="56"/>
      <c r="BU32" s="56"/>
      <c r="BV32" s="56"/>
      <c r="BW32" s="56"/>
      <c r="BX32" s="35">
        <f>IF(N18="","-",N18)</f>
        <v>1</v>
      </c>
      <c r="BY32" s="31"/>
      <c r="BZ32" s="31" t="s">
        <v>176</v>
      </c>
      <c r="CA32" s="31">
        <f>IF(T18="","-",T18)</f>
        <v>0</v>
      </c>
      <c r="CB32" s="32"/>
      <c r="CC32" s="35">
        <f>IF(N36="","-",N36)</f>
        <v>1</v>
      </c>
      <c r="CD32" s="31"/>
      <c r="CE32" s="31" t="s">
        <v>176</v>
      </c>
      <c r="CF32" s="31">
        <f>IF(T36="","-",T36)</f>
        <v>0</v>
      </c>
      <c r="CG32" s="32"/>
      <c r="CH32" s="37"/>
      <c r="CI32" s="37"/>
      <c r="CJ32" s="37"/>
      <c r="CK32" s="100"/>
      <c r="CL32" s="100"/>
      <c r="CM32" s="100"/>
      <c r="CN32" s="55"/>
      <c r="CO32" s="55"/>
      <c r="CP32" s="55"/>
      <c r="CQ32" s="28"/>
      <c r="CR32" s="28"/>
      <c r="CS32" s="28"/>
    </row>
    <row r="33" spans="1:97" ht="14.25" customHeight="1">
      <c r="A33">
        <f>IF(N33="",0,N33)</f>
        <v>1</v>
      </c>
      <c r="B33">
        <f>IF(T33="",0,T33)</f>
        <v>0</v>
      </c>
      <c r="C33">
        <f t="shared" si="0"/>
        <v>0</v>
      </c>
      <c r="D33">
        <f t="shared" si="1"/>
        <v>0</v>
      </c>
      <c r="F33" s="28"/>
      <c r="G33" s="28"/>
      <c r="H33" s="38"/>
      <c r="I33" s="38"/>
      <c r="J33" s="38"/>
      <c r="K33" s="38"/>
      <c r="L33" s="38"/>
      <c r="M33" s="38"/>
      <c r="N33" s="8">
        <f>IF(SUM(C32:D34)&gt;0,SUM(C32:C34),"")</f>
        <v>1</v>
      </c>
      <c r="O33" s="48"/>
      <c r="Q33" t="s">
        <v>16</v>
      </c>
      <c r="S33" s="48"/>
      <c r="T33" s="8">
        <f>IF(SUM(C32:D34)&gt;0,SUM(D32:D34),"")</f>
        <v>0</v>
      </c>
      <c r="U33" s="38"/>
      <c r="V33" s="38"/>
      <c r="W33" s="38"/>
      <c r="X33" s="38"/>
      <c r="Y33" s="38"/>
      <c r="Z33" s="3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S33" s="36"/>
      <c r="AT33" s="98"/>
      <c r="AU33" s="98"/>
      <c r="AV33" s="98"/>
      <c r="AW33" s="98"/>
      <c r="AX33" s="98"/>
      <c r="AY33" s="36"/>
      <c r="AZ33" s="33"/>
      <c r="BA33" s="33"/>
      <c r="BB33" s="33"/>
      <c r="BC33" s="34"/>
      <c r="BD33" s="36"/>
      <c r="BE33" s="33"/>
      <c r="BF33" s="33"/>
      <c r="BG33" s="33"/>
      <c r="BH33" s="34"/>
      <c r="BI33" s="36"/>
      <c r="BJ33" s="33"/>
      <c r="BK33" s="33"/>
      <c r="BL33" s="33"/>
      <c r="BM33" s="34"/>
      <c r="BN33" s="36"/>
      <c r="BO33" s="33"/>
      <c r="BP33" s="33"/>
      <c r="BQ33" s="33"/>
      <c r="BR33" s="34"/>
      <c r="BS33" s="56"/>
      <c r="BT33" s="56"/>
      <c r="BU33" s="56"/>
      <c r="BV33" s="56"/>
      <c r="BW33" s="56"/>
      <c r="BX33" s="36"/>
      <c r="BY33" s="33"/>
      <c r="BZ33" s="33"/>
      <c r="CA33" s="33"/>
      <c r="CB33" s="34"/>
      <c r="CC33" s="36"/>
      <c r="CD33" s="33"/>
      <c r="CE33" s="33"/>
      <c r="CF33" s="33"/>
      <c r="CG33" s="34"/>
      <c r="CH33" s="5"/>
      <c r="CI33" s="6"/>
      <c r="CJ33" s="7"/>
      <c r="CK33" s="100"/>
      <c r="CL33" s="100"/>
      <c r="CM33" s="100"/>
      <c r="CN33" s="55"/>
      <c r="CO33" s="55"/>
      <c r="CP33" s="55"/>
      <c r="CQ33" s="28"/>
      <c r="CR33" s="28"/>
      <c r="CS33" s="28"/>
    </row>
    <row r="34" spans="3:97" ht="14.25" customHeight="1">
      <c r="C34">
        <f t="shared" si="0"/>
        <v>0</v>
      </c>
      <c r="D34">
        <f t="shared" si="1"/>
        <v>0</v>
      </c>
      <c r="F34" s="28"/>
      <c r="G34" s="28"/>
      <c r="H34" s="38"/>
      <c r="I34" s="38"/>
      <c r="J34" s="38"/>
      <c r="K34" s="38"/>
      <c r="L34" s="38"/>
      <c r="M34" s="38"/>
      <c r="N34" s="5"/>
      <c r="O34" s="49"/>
      <c r="P34" s="6"/>
      <c r="Q34" s="6" t="s">
        <v>16</v>
      </c>
      <c r="R34" s="6"/>
      <c r="S34" s="49"/>
      <c r="T34" s="7"/>
      <c r="U34" s="38"/>
      <c r="V34" s="38"/>
      <c r="W34" s="38"/>
      <c r="X34" s="38"/>
      <c r="Y34" s="38"/>
      <c r="Z34" s="3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S34" s="35" t="s">
        <v>165</v>
      </c>
      <c r="AT34" s="98" t="s">
        <v>221</v>
      </c>
      <c r="AU34" s="98"/>
      <c r="AV34" s="98"/>
      <c r="AW34" s="98"/>
      <c r="AX34" s="99"/>
      <c r="AY34" s="35" t="str">
        <f>IF(AY36="-","-",IF(AY36&gt;BB36,"○","×"))</f>
        <v>×</v>
      </c>
      <c r="AZ34" s="31"/>
      <c r="BA34" s="31"/>
      <c r="BB34" s="31"/>
      <c r="BC34" s="32"/>
      <c r="BD34" s="35" t="str">
        <f>IF(BD36="-","-",IF(BD36&gt;BG36,"○","×"))</f>
        <v>×</v>
      </c>
      <c r="BE34" s="31"/>
      <c r="BF34" s="31"/>
      <c r="BG34" s="31"/>
      <c r="BH34" s="32"/>
      <c r="BI34" s="35" t="str">
        <f>IF(BI36="-","-",IF(BI36&gt;BL36,"○","×"))</f>
        <v>×</v>
      </c>
      <c r="BJ34" s="31"/>
      <c r="BK34" s="31"/>
      <c r="BL34" s="31"/>
      <c r="BM34" s="32"/>
      <c r="BN34" s="35" t="str">
        <f>IF(BN36="-","-",IF(BN36&gt;BQ36,"○","×"))</f>
        <v>×</v>
      </c>
      <c r="BO34" s="31"/>
      <c r="BP34" s="31"/>
      <c r="BQ34" s="31"/>
      <c r="BR34" s="32"/>
      <c r="BS34" s="35" t="str">
        <f>IF(BS36="-","-",IF(BS36&gt;BV36,"○","×"))</f>
        <v>×</v>
      </c>
      <c r="BT34" s="31"/>
      <c r="BU34" s="31"/>
      <c r="BV34" s="31"/>
      <c r="BW34" s="32"/>
      <c r="BX34" s="87"/>
      <c r="BY34" s="56"/>
      <c r="BZ34" s="56"/>
      <c r="CA34" s="56"/>
      <c r="CB34" s="56"/>
      <c r="CC34" s="35" t="str">
        <f>IF(CC36="-","-",IF(CC36&gt;CF36,"○","×"))</f>
        <v>○</v>
      </c>
      <c r="CD34" s="31"/>
      <c r="CE34" s="31"/>
      <c r="CF34" s="31"/>
      <c r="CG34" s="32"/>
      <c r="CH34" s="1"/>
      <c r="CI34" s="2"/>
      <c r="CJ34" s="3"/>
      <c r="CK34" s="100">
        <f>IF(AY49="","",AY49/BD49)</f>
        <v>0.2</v>
      </c>
      <c r="CL34" s="100"/>
      <c r="CM34" s="100"/>
      <c r="CN34" s="55">
        <f>IF(BI49="","",BI49/BN49)</f>
        <v>0.2</v>
      </c>
      <c r="CO34" s="55"/>
      <c r="CP34" s="55"/>
      <c r="CQ34" s="28"/>
      <c r="CR34" s="28"/>
      <c r="CS34" s="28"/>
    </row>
    <row r="35" spans="3:97" ht="14.25" customHeight="1">
      <c r="C35">
        <f t="shared" si="0"/>
        <v>1</v>
      </c>
      <c r="D35">
        <f t="shared" si="1"/>
        <v>0</v>
      </c>
      <c r="F35" s="28">
        <v>9</v>
      </c>
      <c r="G35" s="28"/>
      <c r="H35" s="38" t="str">
        <f>AT30</f>
        <v>内間A</v>
      </c>
      <c r="I35" s="38"/>
      <c r="J35" s="38"/>
      <c r="K35" s="38"/>
      <c r="L35" s="38"/>
      <c r="M35" s="38"/>
      <c r="N35" s="1"/>
      <c r="O35" s="47" t="s">
        <v>162</v>
      </c>
      <c r="P35" s="2">
        <v>1</v>
      </c>
      <c r="Q35" s="2" t="s">
        <v>16</v>
      </c>
      <c r="R35" s="2"/>
      <c r="S35" s="47" t="s">
        <v>161</v>
      </c>
      <c r="T35" s="3"/>
      <c r="U35" s="38" t="str">
        <f>AT38</f>
        <v>浦添A</v>
      </c>
      <c r="V35" s="38"/>
      <c r="W35" s="38"/>
      <c r="X35" s="38"/>
      <c r="Y35" s="38"/>
      <c r="Z35" s="3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S35" s="53"/>
      <c r="AT35" s="98"/>
      <c r="AU35" s="98"/>
      <c r="AV35" s="98"/>
      <c r="AW35" s="98"/>
      <c r="AX35" s="99"/>
      <c r="AY35" s="36"/>
      <c r="AZ35" s="33"/>
      <c r="BA35" s="33"/>
      <c r="BB35" s="33"/>
      <c r="BC35" s="34"/>
      <c r="BD35" s="36"/>
      <c r="BE35" s="33"/>
      <c r="BF35" s="33"/>
      <c r="BG35" s="33"/>
      <c r="BH35" s="34"/>
      <c r="BI35" s="36"/>
      <c r="BJ35" s="33"/>
      <c r="BK35" s="33"/>
      <c r="BL35" s="33"/>
      <c r="BM35" s="34"/>
      <c r="BN35" s="36"/>
      <c r="BO35" s="33"/>
      <c r="BP35" s="33"/>
      <c r="BQ35" s="33"/>
      <c r="BR35" s="34"/>
      <c r="BS35" s="36"/>
      <c r="BT35" s="33"/>
      <c r="BU35" s="33"/>
      <c r="BV35" s="33"/>
      <c r="BW35" s="34"/>
      <c r="BX35" s="87"/>
      <c r="BY35" s="56"/>
      <c r="BZ35" s="56"/>
      <c r="CA35" s="56"/>
      <c r="CB35" s="56"/>
      <c r="CC35" s="36"/>
      <c r="CD35" s="33"/>
      <c r="CE35" s="33"/>
      <c r="CF35" s="33"/>
      <c r="CG35" s="34"/>
      <c r="CH35" s="37">
        <f>COUNTIF(AY34:CG35,"○")</f>
        <v>1</v>
      </c>
      <c r="CI35" s="37" t="s">
        <v>16</v>
      </c>
      <c r="CJ35" s="37">
        <f>COUNTIF(AY34:CG35,"×")</f>
        <v>5</v>
      </c>
      <c r="CK35" s="100"/>
      <c r="CL35" s="100"/>
      <c r="CM35" s="100"/>
      <c r="CN35" s="55"/>
      <c r="CO35" s="55"/>
      <c r="CP35" s="55"/>
      <c r="CQ35" s="28"/>
      <c r="CR35" s="28"/>
      <c r="CS35" s="28"/>
    </row>
    <row r="36" spans="1:97" ht="14.25" customHeight="1">
      <c r="A36">
        <f>IF(N36="",0,N36)</f>
        <v>1</v>
      </c>
      <c r="B36">
        <f>IF(T36="",0,T36)</f>
        <v>0</v>
      </c>
      <c r="C36">
        <f t="shared" si="0"/>
        <v>0</v>
      </c>
      <c r="D36">
        <f t="shared" si="1"/>
        <v>0</v>
      </c>
      <c r="F36" s="28"/>
      <c r="G36" s="28"/>
      <c r="H36" s="38"/>
      <c r="I36" s="38"/>
      <c r="J36" s="38"/>
      <c r="K36" s="38"/>
      <c r="L36" s="38"/>
      <c r="M36" s="38"/>
      <c r="N36" s="8">
        <f>IF(SUM(C35:D37)&gt;0,SUM(C35:C37),"")</f>
        <v>1</v>
      </c>
      <c r="O36" s="48"/>
      <c r="Q36" t="s">
        <v>16</v>
      </c>
      <c r="S36" s="48"/>
      <c r="T36" s="8">
        <f>IF(SUM(C35:D37)&gt;0,SUM(D35:D37),"")</f>
        <v>0</v>
      </c>
      <c r="U36" s="38"/>
      <c r="V36" s="38"/>
      <c r="W36" s="38"/>
      <c r="X36" s="38"/>
      <c r="Y36" s="38"/>
      <c r="Z36" s="3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S36" s="53"/>
      <c r="AT36" s="98"/>
      <c r="AU36" s="98"/>
      <c r="AV36" s="98"/>
      <c r="AW36" s="98"/>
      <c r="AX36" s="98"/>
      <c r="AY36" s="35">
        <f>CA16</f>
        <v>0</v>
      </c>
      <c r="AZ36" s="31"/>
      <c r="BA36" s="31" t="s">
        <v>176</v>
      </c>
      <c r="BB36" s="31">
        <f>BX16</f>
        <v>1</v>
      </c>
      <c r="BC36" s="32"/>
      <c r="BD36" s="35">
        <f>CA20</f>
        <v>0</v>
      </c>
      <c r="BE36" s="31"/>
      <c r="BF36" s="31" t="s">
        <v>176</v>
      </c>
      <c r="BG36" s="31">
        <f>BX20</f>
        <v>1</v>
      </c>
      <c r="BH36" s="32"/>
      <c r="BI36" s="35">
        <f>CA24</f>
        <v>0</v>
      </c>
      <c r="BJ36" s="31"/>
      <c r="BK36" s="31" t="s">
        <v>176</v>
      </c>
      <c r="BL36" s="31">
        <f>BX24</f>
        <v>1</v>
      </c>
      <c r="BM36" s="32"/>
      <c r="BN36" s="35">
        <f>CA28</f>
        <v>0</v>
      </c>
      <c r="BO36" s="31"/>
      <c r="BP36" s="31" t="s">
        <v>176</v>
      </c>
      <c r="BQ36" s="31">
        <f>BX28</f>
        <v>1</v>
      </c>
      <c r="BR36" s="32"/>
      <c r="BS36" s="35">
        <f>CA32</f>
        <v>0</v>
      </c>
      <c r="BT36" s="31"/>
      <c r="BU36" s="31" t="s">
        <v>176</v>
      </c>
      <c r="BV36" s="31">
        <f>BX32</f>
        <v>1</v>
      </c>
      <c r="BW36" s="32"/>
      <c r="BX36" s="56"/>
      <c r="BY36" s="56"/>
      <c r="BZ36" s="56"/>
      <c r="CA36" s="56"/>
      <c r="CB36" s="56"/>
      <c r="CC36" s="35">
        <f>IF(N27="","-",N27)</f>
        <v>1</v>
      </c>
      <c r="CD36" s="31"/>
      <c r="CE36" s="31" t="s">
        <v>176</v>
      </c>
      <c r="CF36" s="31">
        <f>IF(T27="","-",T27)</f>
        <v>0</v>
      </c>
      <c r="CG36" s="32"/>
      <c r="CH36" s="37"/>
      <c r="CI36" s="37"/>
      <c r="CJ36" s="37"/>
      <c r="CK36" s="100"/>
      <c r="CL36" s="100"/>
      <c r="CM36" s="100"/>
      <c r="CN36" s="55"/>
      <c r="CO36" s="55"/>
      <c r="CP36" s="55"/>
      <c r="CQ36" s="28"/>
      <c r="CR36" s="28"/>
      <c r="CS36" s="28"/>
    </row>
    <row r="37" spans="3:97" ht="14.25" customHeight="1">
      <c r="C37">
        <f t="shared" si="0"/>
        <v>0</v>
      </c>
      <c r="D37">
        <f t="shared" si="1"/>
        <v>0</v>
      </c>
      <c r="F37" s="28"/>
      <c r="G37" s="28"/>
      <c r="H37" s="38"/>
      <c r="I37" s="38"/>
      <c r="J37" s="38"/>
      <c r="K37" s="38"/>
      <c r="L37" s="38"/>
      <c r="M37" s="38"/>
      <c r="N37" s="5"/>
      <c r="O37" s="49"/>
      <c r="P37" s="6"/>
      <c r="Q37" s="6" t="s">
        <v>16</v>
      </c>
      <c r="R37" s="6"/>
      <c r="S37" s="49"/>
      <c r="T37" s="7"/>
      <c r="U37" s="38"/>
      <c r="V37" s="38"/>
      <c r="W37" s="38"/>
      <c r="X37" s="38"/>
      <c r="Y37" s="38"/>
      <c r="Z37" s="3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S37" s="36"/>
      <c r="AT37" s="98"/>
      <c r="AU37" s="98"/>
      <c r="AV37" s="98"/>
      <c r="AW37" s="98"/>
      <c r="AX37" s="98"/>
      <c r="AY37" s="36"/>
      <c r="AZ37" s="33"/>
      <c r="BA37" s="33"/>
      <c r="BB37" s="33"/>
      <c r="BC37" s="34"/>
      <c r="BD37" s="36"/>
      <c r="BE37" s="33"/>
      <c r="BF37" s="33"/>
      <c r="BG37" s="33"/>
      <c r="BH37" s="34"/>
      <c r="BI37" s="36"/>
      <c r="BJ37" s="33"/>
      <c r="BK37" s="33"/>
      <c r="BL37" s="33"/>
      <c r="BM37" s="34"/>
      <c r="BN37" s="36"/>
      <c r="BO37" s="33"/>
      <c r="BP37" s="33"/>
      <c r="BQ37" s="33"/>
      <c r="BR37" s="34"/>
      <c r="BS37" s="36"/>
      <c r="BT37" s="33"/>
      <c r="BU37" s="33"/>
      <c r="BV37" s="33"/>
      <c r="BW37" s="34"/>
      <c r="BX37" s="56"/>
      <c r="BY37" s="56"/>
      <c r="BZ37" s="56"/>
      <c r="CA37" s="56"/>
      <c r="CB37" s="56"/>
      <c r="CC37" s="36"/>
      <c r="CD37" s="33"/>
      <c r="CE37" s="33"/>
      <c r="CF37" s="33"/>
      <c r="CG37" s="34"/>
      <c r="CH37" s="5"/>
      <c r="CI37" s="6"/>
      <c r="CJ37" s="7"/>
      <c r="CK37" s="100"/>
      <c r="CL37" s="100"/>
      <c r="CM37" s="100"/>
      <c r="CN37" s="55"/>
      <c r="CO37" s="55"/>
      <c r="CP37" s="55"/>
      <c r="CQ37" s="28"/>
      <c r="CR37" s="28"/>
      <c r="CS37" s="28"/>
    </row>
    <row r="38" spans="3:97" ht="14.25" customHeight="1">
      <c r="C38">
        <f t="shared" si="0"/>
        <v>1</v>
      </c>
      <c r="D38">
        <f t="shared" si="1"/>
        <v>0</v>
      </c>
      <c r="F38" s="28">
        <v>10</v>
      </c>
      <c r="G38" s="28"/>
      <c r="H38" s="38" t="str">
        <f>AT26</f>
        <v>前田A</v>
      </c>
      <c r="I38" s="38"/>
      <c r="J38" s="38"/>
      <c r="K38" s="38"/>
      <c r="L38" s="38"/>
      <c r="M38" s="38"/>
      <c r="N38" s="1"/>
      <c r="O38" s="47" t="s">
        <v>162</v>
      </c>
      <c r="P38" s="2">
        <v>1</v>
      </c>
      <c r="Q38" s="2" t="s">
        <v>16</v>
      </c>
      <c r="R38" s="2"/>
      <c r="S38" s="47" t="s">
        <v>161</v>
      </c>
      <c r="T38" s="3"/>
      <c r="U38" s="38" t="str">
        <f>AT34</f>
        <v>神森A</v>
      </c>
      <c r="V38" s="38"/>
      <c r="W38" s="38"/>
      <c r="X38" s="38"/>
      <c r="Y38" s="38"/>
      <c r="Z38" s="3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S38" s="35" t="s">
        <v>164</v>
      </c>
      <c r="AT38" s="98" t="s">
        <v>222</v>
      </c>
      <c r="AU38" s="98"/>
      <c r="AV38" s="98"/>
      <c r="AW38" s="98"/>
      <c r="AX38" s="99"/>
      <c r="AY38" s="35" t="str">
        <f>IF(AY40="-","-",IF(AY40&gt;BB40,"○","×"))</f>
        <v>×</v>
      </c>
      <c r="AZ38" s="31"/>
      <c r="BA38" s="31"/>
      <c r="BB38" s="31"/>
      <c r="BC38" s="32"/>
      <c r="BD38" s="35" t="str">
        <f>IF(BD40="-","-",IF(BD40&gt;BG40,"○","×"))</f>
        <v>×</v>
      </c>
      <c r="BE38" s="31"/>
      <c r="BF38" s="31"/>
      <c r="BG38" s="31"/>
      <c r="BH38" s="32"/>
      <c r="BI38" s="35" t="str">
        <f>IF(BI40="-","-",IF(BI40&gt;BL40,"○","×"))</f>
        <v>×</v>
      </c>
      <c r="BJ38" s="31"/>
      <c r="BK38" s="31"/>
      <c r="BL38" s="31"/>
      <c r="BM38" s="32"/>
      <c r="BN38" s="35" t="str">
        <f>IF(BN40="-","-",IF(BN40&gt;BQ40,"○","×"))</f>
        <v>×</v>
      </c>
      <c r="BO38" s="31"/>
      <c r="BP38" s="31"/>
      <c r="BQ38" s="31"/>
      <c r="BR38" s="32"/>
      <c r="BS38" s="35" t="str">
        <f>IF(BS40="-","-",IF(BS40&gt;BV40,"○","×"))</f>
        <v>×</v>
      </c>
      <c r="BT38" s="31"/>
      <c r="BU38" s="31"/>
      <c r="BV38" s="31"/>
      <c r="BW38" s="32"/>
      <c r="BX38" s="35" t="str">
        <f>IF(BX40="-","-",IF(BX40&gt;CA40,"○","×"))</f>
        <v>×</v>
      </c>
      <c r="BY38" s="31"/>
      <c r="BZ38" s="31"/>
      <c r="CA38" s="31"/>
      <c r="CB38" s="32"/>
      <c r="CC38" s="87"/>
      <c r="CD38" s="56"/>
      <c r="CE38" s="56"/>
      <c r="CF38" s="56"/>
      <c r="CG38" s="56"/>
      <c r="CH38" s="1"/>
      <c r="CI38" s="2"/>
      <c r="CJ38" s="3"/>
      <c r="CK38" s="100">
        <f>IF(AY50="","",AY50/BD50)</f>
        <v>0</v>
      </c>
      <c r="CL38" s="100"/>
      <c r="CM38" s="100"/>
      <c r="CN38" s="55">
        <f>IF(BI50="","",BI50/BN50)</f>
        <v>0</v>
      </c>
      <c r="CO38" s="55"/>
      <c r="CP38" s="55"/>
      <c r="CQ38" s="28"/>
      <c r="CR38" s="28"/>
      <c r="CS38" s="28"/>
    </row>
    <row r="39" spans="1:97" ht="14.25" customHeight="1">
      <c r="A39">
        <f>IF(N39="",0,N39)</f>
        <v>1</v>
      </c>
      <c r="B39">
        <f>IF(T39="",0,T39)</f>
        <v>0</v>
      </c>
      <c r="C39">
        <f t="shared" si="0"/>
        <v>0</v>
      </c>
      <c r="D39">
        <f t="shared" si="1"/>
        <v>0</v>
      </c>
      <c r="F39" s="28"/>
      <c r="G39" s="28"/>
      <c r="H39" s="38"/>
      <c r="I39" s="38"/>
      <c r="J39" s="38"/>
      <c r="K39" s="38"/>
      <c r="L39" s="38"/>
      <c r="M39" s="38"/>
      <c r="N39" s="8">
        <f>IF(SUM(C38:D40)&gt;0,SUM(C38:C40),"")</f>
        <v>1</v>
      </c>
      <c r="O39" s="48"/>
      <c r="Q39" t="s">
        <v>16</v>
      </c>
      <c r="S39" s="48"/>
      <c r="T39" s="8">
        <f>IF(SUM(C38:D40)&gt;0,SUM(D38:D40),"")</f>
        <v>0</v>
      </c>
      <c r="U39" s="38"/>
      <c r="V39" s="38"/>
      <c r="W39" s="38"/>
      <c r="X39" s="38"/>
      <c r="Y39" s="38"/>
      <c r="Z39" s="3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S39" s="53"/>
      <c r="AT39" s="98"/>
      <c r="AU39" s="98"/>
      <c r="AV39" s="98"/>
      <c r="AW39" s="98"/>
      <c r="AX39" s="99"/>
      <c r="AY39" s="36"/>
      <c r="AZ39" s="33"/>
      <c r="BA39" s="33"/>
      <c r="BB39" s="33"/>
      <c r="BC39" s="34"/>
      <c r="BD39" s="36"/>
      <c r="BE39" s="33"/>
      <c r="BF39" s="33"/>
      <c r="BG39" s="33"/>
      <c r="BH39" s="34"/>
      <c r="BI39" s="36"/>
      <c r="BJ39" s="33"/>
      <c r="BK39" s="33"/>
      <c r="BL39" s="33"/>
      <c r="BM39" s="34"/>
      <c r="BN39" s="36"/>
      <c r="BO39" s="33"/>
      <c r="BP39" s="33"/>
      <c r="BQ39" s="33"/>
      <c r="BR39" s="34"/>
      <c r="BS39" s="36"/>
      <c r="BT39" s="33"/>
      <c r="BU39" s="33"/>
      <c r="BV39" s="33"/>
      <c r="BW39" s="34"/>
      <c r="BX39" s="36"/>
      <c r="BY39" s="33"/>
      <c r="BZ39" s="33"/>
      <c r="CA39" s="33"/>
      <c r="CB39" s="34"/>
      <c r="CC39" s="87"/>
      <c r="CD39" s="56"/>
      <c r="CE39" s="56"/>
      <c r="CF39" s="56"/>
      <c r="CG39" s="56"/>
      <c r="CH39" s="37">
        <f>COUNTIF(AY38:CG39,"○")</f>
        <v>0</v>
      </c>
      <c r="CI39" s="37" t="s">
        <v>16</v>
      </c>
      <c r="CJ39" s="37">
        <f>COUNTIF(AY38:CG39,"×")</f>
        <v>6</v>
      </c>
      <c r="CK39" s="100"/>
      <c r="CL39" s="100"/>
      <c r="CM39" s="100"/>
      <c r="CN39" s="55"/>
      <c r="CO39" s="55"/>
      <c r="CP39" s="55"/>
      <c r="CQ39" s="28"/>
      <c r="CR39" s="28"/>
      <c r="CS39" s="28"/>
    </row>
    <row r="40" spans="3:97" ht="14.25" customHeight="1">
      <c r="C40">
        <f t="shared" si="0"/>
        <v>0</v>
      </c>
      <c r="D40">
        <f t="shared" si="1"/>
        <v>0</v>
      </c>
      <c r="F40" s="28"/>
      <c r="G40" s="28"/>
      <c r="H40" s="38"/>
      <c r="I40" s="38"/>
      <c r="J40" s="38"/>
      <c r="K40" s="38"/>
      <c r="L40" s="38"/>
      <c r="M40" s="38"/>
      <c r="N40" s="5"/>
      <c r="O40" s="49"/>
      <c r="P40" s="6"/>
      <c r="Q40" s="6" t="s">
        <v>16</v>
      </c>
      <c r="R40" s="6"/>
      <c r="S40" s="49"/>
      <c r="T40" s="7"/>
      <c r="U40" s="38"/>
      <c r="V40" s="38"/>
      <c r="W40" s="38"/>
      <c r="X40" s="38"/>
      <c r="Y40" s="38"/>
      <c r="Z40" s="3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S40" s="53"/>
      <c r="AT40" s="98"/>
      <c r="AU40" s="98"/>
      <c r="AV40" s="98"/>
      <c r="AW40" s="98"/>
      <c r="AX40" s="98"/>
      <c r="AY40" s="35">
        <f>CF16</f>
        <v>0</v>
      </c>
      <c r="AZ40" s="31"/>
      <c r="BA40" s="31" t="s">
        <v>176</v>
      </c>
      <c r="BB40" s="31">
        <f>CC16</f>
        <v>1</v>
      </c>
      <c r="BC40" s="32"/>
      <c r="BD40" s="35">
        <f>CF20</f>
        <v>0</v>
      </c>
      <c r="BE40" s="31"/>
      <c r="BF40" s="31" t="s">
        <v>176</v>
      </c>
      <c r="BG40" s="31">
        <f>CC20</f>
        <v>1</v>
      </c>
      <c r="BH40" s="32"/>
      <c r="BI40" s="35">
        <f>CF24</f>
        <v>0</v>
      </c>
      <c r="BJ40" s="31"/>
      <c r="BK40" s="31" t="s">
        <v>176</v>
      </c>
      <c r="BL40" s="31">
        <f>CC24</f>
        <v>1</v>
      </c>
      <c r="BM40" s="32"/>
      <c r="BN40" s="35">
        <f>CF28</f>
        <v>0</v>
      </c>
      <c r="BO40" s="31"/>
      <c r="BP40" s="31" t="s">
        <v>176</v>
      </c>
      <c r="BQ40" s="31">
        <f>CC28</f>
        <v>1</v>
      </c>
      <c r="BR40" s="32"/>
      <c r="BS40" s="35">
        <f>CF32</f>
        <v>0</v>
      </c>
      <c r="BT40" s="31"/>
      <c r="BU40" s="31" t="s">
        <v>176</v>
      </c>
      <c r="BV40" s="31">
        <f>CC32</f>
        <v>1</v>
      </c>
      <c r="BW40" s="32"/>
      <c r="BX40" s="35">
        <f>CF36</f>
        <v>0</v>
      </c>
      <c r="BY40" s="31"/>
      <c r="BZ40" s="31" t="s">
        <v>176</v>
      </c>
      <c r="CA40" s="31">
        <f>CC36</f>
        <v>1</v>
      </c>
      <c r="CB40" s="32"/>
      <c r="CC40" s="56"/>
      <c r="CD40" s="56"/>
      <c r="CE40" s="56"/>
      <c r="CF40" s="56"/>
      <c r="CG40" s="56"/>
      <c r="CH40" s="37"/>
      <c r="CI40" s="37"/>
      <c r="CJ40" s="37"/>
      <c r="CK40" s="100"/>
      <c r="CL40" s="100"/>
      <c r="CM40" s="100"/>
      <c r="CN40" s="55"/>
      <c r="CO40" s="55"/>
      <c r="CP40" s="55"/>
      <c r="CQ40" s="28"/>
      <c r="CR40" s="28"/>
      <c r="CS40" s="28"/>
    </row>
    <row r="41" spans="3:97" ht="12.75">
      <c r="C41">
        <f t="shared" si="0"/>
        <v>1</v>
      </c>
      <c r="D41">
        <f t="shared" si="1"/>
        <v>0</v>
      </c>
      <c r="F41" s="28">
        <v>11</v>
      </c>
      <c r="G41" s="28"/>
      <c r="H41" s="38" t="str">
        <f>AT22</f>
        <v>港川A</v>
      </c>
      <c r="I41" s="38"/>
      <c r="J41" s="38"/>
      <c r="K41" s="38"/>
      <c r="L41" s="38"/>
      <c r="M41" s="38"/>
      <c r="N41" s="1"/>
      <c r="O41" s="47" t="s">
        <v>162</v>
      </c>
      <c r="P41" s="2">
        <v>1</v>
      </c>
      <c r="Q41" s="2" t="s">
        <v>16</v>
      </c>
      <c r="R41" s="2"/>
      <c r="S41" s="47" t="s">
        <v>161</v>
      </c>
      <c r="T41" s="3"/>
      <c r="U41" s="38" t="str">
        <f>AT30</f>
        <v>内間A</v>
      </c>
      <c r="V41" s="38"/>
      <c r="W41" s="38"/>
      <c r="X41" s="38"/>
      <c r="Y41" s="38"/>
      <c r="Z41" s="3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S41" s="36"/>
      <c r="AT41" s="98"/>
      <c r="AU41" s="98"/>
      <c r="AV41" s="98"/>
      <c r="AW41" s="98"/>
      <c r="AX41" s="98"/>
      <c r="AY41" s="36"/>
      <c r="AZ41" s="33"/>
      <c r="BA41" s="33"/>
      <c r="BB41" s="33"/>
      <c r="BC41" s="34"/>
      <c r="BD41" s="36"/>
      <c r="BE41" s="33"/>
      <c r="BF41" s="33"/>
      <c r="BG41" s="33"/>
      <c r="BH41" s="34"/>
      <c r="BI41" s="36"/>
      <c r="BJ41" s="33"/>
      <c r="BK41" s="33"/>
      <c r="BL41" s="33"/>
      <c r="BM41" s="34"/>
      <c r="BN41" s="36"/>
      <c r="BO41" s="33"/>
      <c r="BP41" s="33"/>
      <c r="BQ41" s="33"/>
      <c r="BR41" s="34"/>
      <c r="BS41" s="36"/>
      <c r="BT41" s="33"/>
      <c r="BU41" s="33"/>
      <c r="BV41" s="33"/>
      <c r="BW41" s="34"/>
      <c r="BX41" s="36"/>
      <c r="BY41" s="33"/>
      <c r="BZ41" s="33"/>
      <c r="CA41" s="33"/>
      <c r="CB41" s="34"/>
      <c r="CC41" s="56"/>
      <c r="CD41" s="56"/>
      <c r="CE41" s="56"/>
      <c r="CF41" s="56"/>
      <c r="CG41" s="56"/>
      <c r="CH41" s="5"/>
      <c r="CI41" s="6"/>
      <c r="CJ41" s="7"/>
      <c r="CK41" s="100"/>
      <c r="CL41" s="100"/>
      <c r="CM41" s="100"/>
      <c r="CN41" s="55"/>
      <c r="CO41" s="55"/>
      <c r="CP41" s="55"/>
      <c r="CQ41" s="28"/>
      <c r="CR41" s="28"/>
      <c r="CS41" s="28"/>
    </row>
    <row r="42" spans="1:43" ht="12.75">
      <c r="A42">
        <f>IF(N42="",0,N42)</f>
        <v>1</v>
      </c>
      <c r="B42">
        <f>IF(T42="",0,T42)</f>
        <v>0</v>
      </c>
      <c r="C42">
        <f t="shared" si="0"/>
        <v>0</v>
      </c>
      <c r="D42">
        <f t="shared" si="1"/>
        <v>0</v>
      </c>
      <c r="F42" s="28"/>
      <c r="G42" s="28"/>
      <c r="H42" s="38"/>
      <c r="I42" s="38"/>
      <c r="J42" s="38"/>
      <c r="K42" s="38"/>
      <c r="L42" s="38"/>
      <c r="M42" s="38"/>
      <c r="N42" s="8">
        <f>IF(SUM(C41:D43)&gt;0,SUM(C41:C43),"")</f>
        <v>1</v>
      </c>
      <c r="O42" s="48"/>
      <c r="Q42" t="s">
        <v>16</v>
      </c>
      <c r="S42" s="48"/>
      <c r="T42" s="8">
        <f>IF(SUM(C41:D43)&gt;0,SUM(D41:D43),"")</f>
        <v>0</v>
      </c>
      <c r="U42" s="38"/>
      <c r="V42" s="38"/>
      <c r="W42" s="38"/>
      <c r="X42" s="38"/>
      <c r="Y42" s="38"/>
      <c r="Z42" s="3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3:70" ht="12.75">
      <c r="C43">
        <f aca="true" t="shared" si="2" ref="C43:C73">IF(P43&gt;R43,1,0)</f>
        <v>0</v>
      </c>
      <c r="D43">
        <f aca="true" t="shared" si="3" ref="D43:D73">IF(R43&gt;P43,1,0)</f>
        <v>0</v>
      </c>
      <c r="F43" s="28"/>
      <c r="G43" s="28"/>
      <c r="H43" s="38"/>
      <c r="I43" s="38"/>
      <c r="J43" s="38"/>
      <c r="K43" s="38"/>
      <c r="L43" s="38"/>
      <c r="M43" s="38"/>
      <c r="N43" s="5"/>
      <c r="O43" s="49"/>
      <c r="P43" s="6"/>
      <c r="Q43" s="6" t="s">
        <v>16</v>
      </c>
      <c r="R43" s="6"/>
      <c r="S43" s="49"/>
      <c r="T43" s="7"/>
      <c r="U43" s="38"/>
      <c r="V43" s="38"/>
      <c r="W43" s="38"/>
      <c r="X43" s="38"/>
      <c r="Y43" s="38"/>
      <c r="Z43" s="3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S43" s="15"/>
      <c r="AT43" s="28" t="s">
        <v>175</v>
      </c>
      <c r="AU43" s="28"/>
      <c r="AV43" s="28"/>
      <c r="AW43" s="28"/>
      <c r="AX43" s="28"/>
      <c r="AY43" s="28" t="s">
        <v>174</v>
      </c>
      <c r="AZ43" s="28"/>
      <c r="BA43" s="28"/>
      <c r="BB43" s="28"/>
      <c r="BC43" s="28"/>
      <c r="BD43" s="28" t="s">
        <v>173</v>
      </c>
      <c r="BE43" s="28"/>
      <c r="BF43" s="28"/>
      <c r="BG43" s="28"/>
      <c r="BH43" s="28"/>
      <c r="BI43" s="28" t="s">
        <v>172</v>
      </c>
      <c r="BJ43" s="28"/>
      <c r="BK43" s="28"/>
      <c r="BL43" s="28"/>
      <c r="BM43" s="28"/>
      <c r="BN43" s="28" t="s">
        <v>171</v>
      </c>
      <c r="BO43" s="28"/>
      <c r="BP43" s="28"/>
      <c r="BQ43" s="28"/>
      <c r="BR43" s="28"/>
    </row>
    <row r="44" spans="3:70" ht="13.5" customHeight="1">
      <c r="C44">
        <f t="shared" si="2"/>
        <v>1</v>
      </c>
      <c r="D44">
        <f t="shared" si="3"/>
        <v>0</v>
      </c>
      <c r="F44" s="28">
        <v>12</v>
      </c>
      <c r="G44" s="75"/>
      <c r="H44" s="101" t="str">
        <f>AT26</f>
        <v>前田A</v>
      </c>
      <c r="I44" s="102"/>
      <c r="J44" s="102"/>
      <c r="K44" s="102"/>
      <c r="L44" s="102"/>
      <c r="M44" s="103"/>
      <c r="N44" s="1"/>
      <c r="O44" s="47" t="s">
        <v>162</v>
      </c>
      <c r="P44" s="2">
        <v>1</v>
      </c>
      <c r="Q44" s="2" t="s">
        <v>16</v>
      </c>
      <c r="R44" s="2"/>
      <c r="S44" s="47" t="s">
        <v>161</v>
      </c>
      <c r="T44" s="3"/>
      <c r="U44" s="101" t="str">
        <f>AT38</f>
        <v>浦添A</v>
      </c>
      <c r="V44" s="102"/>
      <c r="W44" s="102"/>
      <c r="X44" s="102"/>
      <c r="Y44" s="102"/>
      <c r="Z44" s="103"/>
      <c r="AA44" s="75"/>
      <c r="AB44" s="35"/>
      <c r="AC44" s="31"/>
      <c r="AD44" s="31"/>
      <c r="AE44" s="31"/>
      <c r="AF44" s="31"/>
      <c r="AG44" s="32"/>
      <c r="AH44" s="35"/>
      <c r="AI44" s="31"/>
      <c r="AJ44" s="31"/>
      <c r="AK44" s="31"/>
      <c r="AL44" s="31"/>
      <c r="AM44" s="32"/>
      <c r="AN44" s="35"/>
      <c r="AO44" s="31"/>
      <c r="AP44" s="31"/>
      <c r="AQ44" s="32"/>
      <c r="AS44" s="15" t="s">
        <v>170</v>
      </c>
      <c r="AT44" s="28" t="str">
        <f>AT14</f>
        <v>当山A</v>
      </c>
      <c r="AU44" s="28"/>
      <c r="AV44" s="28"/>
      <c r="AW44" s="28"/>
      <c r="AX44" s="28"/>
      <c r="AY44" s="28">
        <f>A12+A30++A54+A63+A69+A72</f>
        <v>6</v>
      </c>
      <c r="AZ44" s="28"/>
      <c r="BA44" s="28"/>
      <c r="BB44" s="28"/>
      <c r="BC44" s="28"/>
      <c r="BD44" s="28">
        <f>B12+B30+B54+B63+B69+B72</f>
        <v>0</v>
      </c>
      <c r="BE44" s="28"/>
      <c r="BF44" s="28"/>
      <c r="BG44" s="28"/>
      <c r="BH44" s="28"/>
      <c r="BI44" s="28">
        <f>$P$11+$P$12+$P$13+$P$29+$P$30+$P$31++++$P$53+$P$54+$P$55+$P$62+$P$63+$P$64+$P$68+$P$69+$P$70+$P$71+$P$72+$P$73</f>
        <v>6</v>
      </c>
      <c r="BJ44" s="28"/>
      <c r="BK44" s="28"/>
      <c r="BL44" s="28"/>
      <c r="BM44" s="28"/>
      <c r="BN44" s="28">
        <f>$R$11+$R$12+$R$13+$R$29+$R$30+$R$31+$R$53+$R$54+$R$55+$R$62+$R$63+$R$64+$R$68+$R$69+$R$70+$R$71+$R$72+$R$73</f>
        <v>0</v>
      </c>
      <c r="BO44" s="28"/>
      <c r="BP44" s="28"/>
      <c r="BQ44" s="28"/>
      <c r="BR44" s="28"/>
    </row>
    <row r="45" spans="1:70" ht="13.5" customHeight="1">
      <c r="A45">
        <f>IF(N45="",0,N45)</f>
        <v>1</v>
      </c>
      <c r="B45">
        <f>IF(T45="",0,T45)</f>
        <v>0</v>
      </c>
      <c r="C45">
        <f t="shared" si="2"/>
        <v>0</v>
      </c>
      <c r="D45">
        <f t="shared" si="3"/>
        <v>0</v>
      </c>
      <c r="F45" s="28"/>
      <c r="G45" s="76"/>
      <c r="H45" s="104"/>
      <c r="I45" s="105"/>
      <c r="J45" s="105"/>
      <c r="K45" s="105"/>
      <c r="L45" s="105"/>
      <c r="M45" s="106"/>
      <c r="N45" s="8">
        <f>IF(SUM(C44:D46)&gt;0,SUM(C44:C46),"")</f>
        <v>1</v>
      </c>
      <c r="O45" s="48"/>
      <c r="Q45" t="s">
        <v>16</v>
      </c>
      <c r="S45" s="48"/>
      <c r="T45" s="8">
        <f>IF(SUM(C44:D46)&gt;0,SUM(D44:D46),"")</f>
        <v>0</v>
      </c>
      <c r="U45" s="104"/>
      <c r="V45" s="105"/>
      <c r="W45" s="105"/>
      <c r="X45" s="105"/>
      <c r="Y45" s="105"/>
      <c r="Z45" s="106"/>
      <c r="AA45" s="76"/>
      <c r="AB45" s="53"/>
      <c r="AC45" s="37"/>
      <c r="AD45" s="37"/>
      <c r="AE45" s="37"/>
      <c r="AF45" s="37"/>
      <c r="AG45" s="54"/>
      <c r="AH45" s="53"/>
      <c r="AI45" s="37"/>
      <c r="AJ45" s="37"/>
      <c r="AK45" s="37"/>
      <c r="AL45" s="37"/>
      <c r="AM45" s="54"/>
      <c r="AN45" s="53"/>
      <c r="AO45" s="37"/>
      <c r="AP45" s="37"/>
      <c r="AQ45" s="54"/>
      <c r="AS45" s="15" t="s">
        <v>169</v>
      </c>
      <c r="AT45" s="28" t="str">
        <f>AT18</f>
        <v>浦城A</v>
      </c>
      <c r="AU45" s="28"/>
      <c r="AV45" s="28"/>
      <c r="AW45" s="28"/>
      <c r="AX45" s="28"/>
      <c r="AY45" s="28">
        <f>B12+A21+A33+A48+A57+A66</f>
        <v>5</v>
      </c>
      <c r="AZ45" s="28"/>
      <c r="BA45" s="28"/>
      <c r="BB45" s="28"/>
      <c r="BC45" s="28"/>
      <c r="BD45" s="28">
        <f>A12+B21+B33+B48+B57+B66</f>
        <v>1</v>
      </c>
      <c r="BE45" s="28"/>
      <c r="BF45" s="28"/>
      <c r="BG45" s="28"/>
      <c r="BH45" s="28"/>
      <c r="BI45" s="28">
        <f>R11+R12+R13+P20+P21+P22+P32+P33+P34+P47+P48+P49+P56+P57+P58+P65+P66+P67</f>
        <v>5</v>
      </c>
      <c r="BJ45" s="28"/>
      <c r="BK45" s="28"/>
      <c r="BL45" s="28"/>
      <c r="BM45" s="28"/>
      <c r="BN45" s="28">
        <f>P11+P12+P13+R20+R21+R22+R32+R33+R34+R47+R48+R49+R56+R57+R58+R65+R66+R67</f>
        <v>1</v>
      </c>
      <c r="BO45" s="28"/>
      <c r="BP45" s="28"/>
      <c r="BQ45" s="28"/>
      <c r="BR45" s="28"/>
    </row>
    <row r="46" spans="3:70" ht="13.5" customHeight="1">
      <c r="C46">
        <f t="shared" si="2"/>
        <v>0</v>
      </c>
      <c r="D46">
        <f t="shared" si="3"/>
        <v>0</v>
      </c>
      <c r="F46" s="28"/>
      <c r="G46" s="77"/>
      <c r="H46" s="107"/>
      <c r="I46" s="108"/>
      <c r="J46" s="108"/>
      <c r="K46" s="108"/>
      <c r="L46" s="108"/>
      <c r="M46" s="109"/>
      <c r="N46" s="5"/>
      <c r="O46" s="49"/>
      <c r="P46" s="6"/>
      <c r="Q46" s="6" t="s">
        <v>16</v>
      </c>
      <c r="R46" s="6"/>
      <c r="S46" s="49"/>
      <c r="T46" s="7"/>
      <c r="U46" s="107"/>
      <c r="V46" s="108"/>
      <c r="W46" s="108"/>
      <c r="X46" s="108"/>
      <c r="Y46" s="108"/>
      <c r="Z46" s="109"/>
      <c r="AA46" s="77"/>
      <c r="AB46" s="36"/>
      <c r="AC46" s="33"/>
      <c r="AD46" s="33"/>
      <c r="AE46" s="33"/>
      <c r="AF46" s="33"/>
      <c r="AG46" s="34"/>
      <c r="AH46" s="36"/>
      <c r="AI46" s="33"/>
      <c r="AJ46" s="33"/>
      <c r="AK46" s="33"/>
      <c r="AL46" s="33"/>
      <c r="AM46" s="34"/>
      <c r="AN46" s="36"/>
      <c r="AO46" s="33"/>
      <c r="AP46" s="33"/>
      <c r="AQ46" s="34"/>
      <c r="AS46" s="15" t="s">
        <v>168</v>
      </c>
      <c r="AT46" s="28" t="str">
        <f>AT22</f>
        <v>港川A</v>
      </c>
      <c r="AU46" s="28"/>
      <c r="AV46" s="28"/>
      <c r="AW46" s="28"/>
      <c r="AX46" s="28"/>
      <c r="AY46" s="28">
        <f>A15+B21+B30+A42+A51+A60</f>
        <v>4</v>
      </c>
      <c r="AZ46" s="28"/>
      <c r="BA46" s="28"/>
      <c r="BB46" s="28"/>
      <c r="BC46" s="28"/>
      <c r="BD46" s="28">
        <f>B15+A21+A30+B42+B51+B60</f>
        <v>2</v>
      </c>
      <c r="BE46" s="28"/>
      <c r="BF46" s="28"/>
      <c r="BG46" s="28"/>
      <c r="BH46" s="28"/>
      <c r="BI46" s="28">
        <f>P14+P15+P16+R20+R21+R22+R29+R30+R31+P41+P42+P43+P50+P51+P52+P59+P60+P61</f>
        <v>4</v>
      </c>
      <c r="BJ46" s="28"/>
      <c r="BK46" s="28"/>
      <c r="BL46" s="28"/>
      <c r="BM46" s="28"/>
      <c r="BN46" s="28">
        <f>P20+P21+P22+P29+P30+P31+R41+R42+R43+R50+R51+R52+R59+R60+R61+R14+R15+R16</f>
        <v>2</v>
      </c>
      <c r="BO46" s="28"/>
      <c r="BP46" s="28"/>
      <c r="BQ46" s="28"/>
      <c r="BR46" s="28"/>
    </row>
    <row r="47" spans="3:70" ht="12.75">
      <c r="C47">
        <f t="shared" si="2"/>
        <v>1</v>
      </c>
      <c r="D47">
        <f t="shared" si="3"/>
        <v>0</v>
      </c>
      <c r="F47" s="28">
        <v>13</v>
      </c>
      <c r="G47" s="28"/>
      <c r="H47" s="38" t="str">
        <f>AT18</f>
        <v>浦城A</v>
      </c>
      <c r="I47" s="38"/>
      <c r="J47" s="38"/>
      <c r="K47" s="38"/>
      <c r="L47" s="38"/>
      <c r="M47" s="38"/>
      <c r="N47" s="1"/>
      <c r="O47" s="47" t="s">
        <v>162</v>
      </c>
      <c r="P47" s="2">
        <v>1</v>
      </c>
      <c r="Q47" s="2" t="s">
        <v>16</v>
      </c>
      <c r="R47" s="2"/>
      <c r="S47" s="47" t="s">
        <v>161</v>
      </c>
      <c r="T47" s="3"/>
      <c r="U47" s="38" t="str">
        <f>AT30</f>
        <v>内間A</v>
      </c>
      <c r="V47" s="38"/>
      <c r="W47" s="38"/>
      <c r="X47" s="38"/>
      <c r="Y47" s="38"/>
      <c r="Z47" s="3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S47" s="15" t="s">
        <v>167</v>
      </c>
      <c r="AT47" s="28" t="str">
        <f>AT26</f>
        <v>前田A</v>
      </c>
      <c r="AU47" s="28"/>
      <c r="AV47" s="28"/>
      <c r="AW47" s="28"/>
      <c r="AX47" s="28"/>
      <c r="AY47" s="28">
        <f>B15+A24+B33+A39+A45+B54</f>
        <v>3</v>
      </c>
      <c r="AZ47" s="28"/>
      <c r="BA47" s="28"/>
      <c r="BB47" s="28"/>
      <c r="BC47" s="28"/>
      <c r="BD47" s="28">
        <f>A15+B24+A33+B39+B45+A54</f>
        <v>3</v>
      </c>
      <c r="BE47" s="28"/>
      <c r="BF47" s="28"/>
      <c r="BG47" s="28"/>
      <c r="BH47" s="28"/>
      <c r="BI47" s="28">
        <f>R14+R15+R16+P23+P24+P25+R32+R33+R34+P38+P39+P40+P44+P45+P46+R53+R54+R55</f>
        <v>3</v>
      </c>
      <c r="BJ47" s="28"/>
      <c r="BK47" s="28"/>
      <c r="BL47" s="28"/>
      <c r="BM47" s="28"/>
      <c r="BN47" s="28">
        <f>P14+P15+P16+R23+R24+R25+P32+P33+P34+R38+R39+R40+P44+P45+P46+P53+P54+P55</f>
        <v>4</v>
      </c>
      <c r="BO47" s="28"/>
      <c r="BP47" s="28"/>
      <c r="BQ47" s="28"/>
      <c r="BR47" s="28"/>
    </row>
    <row r="48" spans="1:70" ht="12.75">
      <c r="A48">
        <f>IF(N48="",0,N48)</f>
        <v>1</v>
      </c>
      <c r="B48">
        <f>IF(T48="",0,T48)</f>
        <v>0</v>
      </c>
      <c r="C48">
        <f t="shared" si="2"/>
        <v>0</v>
      </c>
      <c r="D48">
        <f t="shared" si="3"/>
        <v>0</v>
      </c>
      <c r="F48" s="28"/>
      <c r="G48" s="28"/>
      <c r="H48" s="38"/>
      <c r="I48" s="38"/>
      <c r="J48" s="38"/>
      <c r="K48" s="38"/>
      <c r="L48" s="38"/>
      <c r="M48" s="38"/>
      <c r="N48" s="8">
        <f>IF(SUM(C47:D49)&gt;0,SUM(C47:C49),"")</f>
        <v>1</v>
      </c>
      <c r="O48" s="48"/>
      <c r="Q48" t="s">
        <v>16</v>
      </c>
      <c r="S48" s="48"/>
      <c r="T48" s="8">
        <f>IF(SUM(C47:D49)&gt;0,SUM(D47:D49),"")</f>
        <v>0</v>
      </c>
      <c r="U48" s="38"/>
      <c r="V48" s="38"/>
      <c r="W48" s="38"/>
      <c r="X48" s="38"/>
      <c r="Y48" s="38"/>
      <c r="Z48" s="3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S48" s="15" t="s">
        <v>166</v>
      </c>
      <c r="AT48" s="28" t="str">
        <f>AT30</f>
        <v>内間A</v>
      </c>
      <c r="AU48" s="28"/>
      <c r="AV48" s="28"/>
      <c r="AW48" s="28"/>
      <c r="AX48" s="28"/>
      <c r="AY48" s="28">
        <f>A18+B24+A36+B48+B63+B42</f>
        <v>2</v>
      </c>
      <c r="AZ48" s="28"/>
      <c r="BA48" s="28"/>
      <c r="BB48" s="28"/>
      <c r="BC48" s="28"/>
      <c r="BD48" s="28">
        <f>B18+A24+B36+A42+A48+A63</f>
        <v>4</v>
      </c>
      <c r="BE48" s="28"/>
      <c r="BF48" s="28"/>
      <c r="BG48" s="28"/>
      <c r="BH48" s="28"/>
      <c r="BI48" s="28">
        <f>P17+P18+P19+R23+R24+R25+P35+P36+P37+R41+R42+R43+R47+R48+R49+R62+R63</f>
        <v>2</v>
      </c>
      <c r="BJ48" s="28"/>
      <c r="BK48" s="28"/>
      <c r="BL48" s="28"/>
      <c r="BM48" s="28"/>
      <c r="BN48" s="28">
        <f>R17+R18+R19+P23+P24+P25+R35+R36+R37+P41+P42+P43+P47+P48+P49+P62+P63+P64</f>
        <v>4</v>
      </c>
      <c r="BO48" s="28"/>
      <c r="BP48" s="28"/>
      <c r="BQ48" s="28"/>
      <c r="BR48" s="28"/>
    </row>
    <row r="49" spans="3:70" ht="12.75">
      <c r="C49">
        <f t="shared" si="2"/>
        <v>0</v>
      </c>
      <c r="D49">
        <f t="shared" si="3"/>
        <v>0</v>
      </c>
      <c r="F49" s="28"/>
      <c r="G49" s="28"/>
      <c r="H49" s="38"/>
      <c r="I49" s="38"/>
      <c r="J49" s="38"/>
      <c r="K49" s="38"/>
      <c r="L49" s="38"/>
      <c r="M49" s="38"/>
      <c r="N49" s="5"/>
      <c r="O49" s="49"/>
      <c r="P49" s="6"/>
      <c r="Q49" s="6" t="s">
        <v>16</v>
      </c>
      <c r="R49" s="6"/>
      <c r="S49" s="49"/>
      <c r="T49" s="7"/>
      <c r="U49" s="38"/>
      <c r="V49" s="38"/>
      <c r="W49" s="38"/>
      <c r="X49" s="38"/>
      <c r="Y49" s="38"/>
      <c r="Z49" s="3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S49" s="15" t="s">
        <v>165</v>
      </c>
      <c r="AT49" s="28" t="str">
        <f>AT34</f>
        <v>神森A</v>
      </c>
      <c r="AU49" s="28"/>
      <c r="AV49" s="28"/>
      <c r="AW49" s="28"/>
      <c r="AX49" s="28"/>
      <c r="AY49" s="28">
        <f>B18+A27+B39+B51+B57+B69</f>
        <v>1</v>
      </c>
      <c r="AZ49" s="28"/>
      <c r="BA49" s="28"/>
      <c r="BB49" s="28"/>
      <c r="BC49" s="28"/>
      <c r="BD49" s="28">
        <f>A18+B27+A39+A51+A57+A69</f>
        <v>5</v>
      </c>
      <c r="BE49" s="28"/>
      <c r="BF49" s="28"/>
      <c r="BG49" s="28"/>
      <c r="BH49" s="28"/>
      <c r="BI49" s="28">
        <f>R17+R18+R19+P26+P27+P28+R38+R39+R40+R50+R51+R52+R56+R57+R58+R68+R69+R70</f>
        <v>1</v>
      </c>
      <c r="BJ49" s="28"/>
      <c r="BK49" s="28"/>
      <c r="BL49" s="28"/>
      <c r="BM49" s="28"/>
      <c r="BN49" s="28">
        <f>P17+P18+P19+R26+R27+R28+P38+P39+P40+P50+P51+P52+P56+P57+P58+P68+P69+P70</f>
        <v>5</v>
      </c>
      <c r="BO49" s="28"/>
      <c r="BP49" s="28"/>
      <c r="BQ49" s="28"/>
      <c r="BR49" s="28"/>
    </row>
    <row r="50" spans="3:70" ht="12.75">
      <c r="C50">
        <f t="shared" si="2"/>
        <v>1</v>
      </c>
      <c r="D50">
        <f t="shared" si="3"/>
        <v>0</v>
      </c>
      <c r="F50" s="28">
        <v>14</v>
      </c>
      <c r="G50" s="28"/>
      <c r="H50" s="38" t="str">
        <f>AT22</f>
        <v>港川A</v>
      </c>
      <c r="I50" s="38"/>
      <c r="J50" s="38"/>
      <c r="K50" s="38"/>
      <c r="L50" s="38"/>
      <c r="M50" s="38"/>
      <c r="N50" s="1"/>
      <c r="O50" s="47" t="s">
        <v>162</v>
      </c>
      <c r="P50" s="2">
        <v>1</v>
      </c>
      <c r="Q50" s="2" t="s">
        <v>16</v>
      </c>
      <c r="R50" s="2"/>
      <c r="S50" s="47" t="s">
        <v>161</v>
      </c>
      <c r="T50" s="3"/>
      <c r="U50" s="38" t="str">
        <f>AT34</f>
        <v>神森A</v>
      </c>
      <c r="V50" s="38"/>
      <c r="W50" s="38"/>
      <c r="X50" s="38"/>
      <c r="Y50" s="38"/>
      <c r="Z50" s="3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S50" s="15" t="s">
        <v>164</v>
      </c>
      <c r="AT50" s="28" t="str">
        <f>AT38</f>
        <v>浦添A</v>
      </c>
      <c r="AU50" s="28"/>
      <c r="AV50" s="28"/>
      <c r="AW50" s="28"/>
      <c r="AX50" s="28"/>
      <c r="AY50" s="28">
        <f>B27+B36+B45+B60+B66+B72</f>
        <v>0</v>
      </c>
      <c r="AZ50" s="28"/>
      <c r="BA50" s="28"/>
      <c r="BB50" s="28"/>
      <c r="BC50" s="28"/>
      <c r="BD50" s="28">
        <f>A27+A36+A45+A60+A66+A72</f>
        <v>6</v>
      </c>
      <c r="BE50" s="28"/>
      <c r="BF50" s="28"/>
      <c r="BG50" s="28"/>
      <c r="BH50" s="28"/>
      <c r="BI50" s="28">
        <f>R26+R27+R28+R35+R36+R37+R44+R45+R46+R59+R60+R61+R65+R66+R67+R71+R72+R73</f>
        <v>0</v>
      </c>
      <c r="BJ50" s="28"/>
      <c r="BK50" s="28"/>
      <c r="BL50" s="28"/>
      <c r="BM50" s="28"/>
      <c r="BN50" s="28">
        <f>P26+P27+P28+P35+P36+P37+P44+P45+P46+P59+P60+P61+P65+P66+P67+P71+P72+P73</f>
        <v>6</v>
      </c>
      <c r="BO50" s="28"/>
      <c r="BP50" s="28"/>
      <c r="BQ50" s="28"/>
      <c r="BR50" s="28"/>
    </row>
    <row r="51" spans="1:43" ht="12.75">
      <c r="A51">
        <f>IF(N51="",0,N51)</f>
        <v>1</v>
      </c>
      <c r="B51">
        <f>IF(T51="",0,T51)</f>
        <v>0</v>
      </c>
      <c r="C51">
        <f t="shared" si="2"/>
        <v>0</v>
      </c>
      <c r="D51">
        <f t="shared" si="3"/>
        <v>0</v>
      </c>
      <c r="F51" s="28"/>
      <c r="G51" s="28"/>
      <c r="H51" s="38"/>
      <c r="I51" s="38"/>
      <c r="J51" s="38"/>
      <c r="K51" s="38"/>
      <c r="L51" s="38"/>
      <c r="M51" s="38"/>
      <c r="N51" s="8">
        <f>IF(SUM(C50:D52)&gt;0,SUM(C50:C52),"")</f>
        <v>1</v>
      </c>
      <c r="O51" s="48"/>
      <c r="Q51" t="s">
        <v>16</v>
      </c>
      <c r="S51" s="48"/>
      <c r="T51" s="8">
        <f>IF(SUM(C50:D52)&gt;0,SUM(D50:D52),"")</f>
        <v>0</v>
      </c>
      <c r="U51" s="38"/>
      <c r="V51" s="38"/>
      <c r="W51" s="38"/>
      <c r="X51" s="38"/>
      <c r="Y51" s="38"/>
      <c r="Z51" s="3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3:43" ht="12.75">
      <c r="C52">
        <f t="shared" si="2"/>
        <v>0</v>
      </c>
      <c r="D52">
        <f t="shared" si="3"/>
        <v>0</v>
      </c>
      <c r="F52" s="28"/>
      <c r="G52" s="28"/>
      <c r="H52" s="38"/>
      <c r="I52" s="38"/>
      <c r="J52" s="38"/>
      <c r="K52" s="38"/>
      <c r="L52" s="38"/>
      <c r="M52" s="38"/>
      <c r="N52" s="5"/>
      <c r="O52" s="49"/>
      <c r="P52" s="6"/>
      <c r="Q52" s="6" t="s">
        <v>16</v>
      </c>
      <c r="R52" s="6"/>
      <c r="S52" s="49"/>
      <c r="T52" s="7"/>
      <c r="U52" s="38"/>
      <c r="V52" s="38"/>
      <c r="W52" s="38"/>
      <c r="X52" s="38"/>
      <c r="Y52" s="38"/>
      <c r="Z52" s="3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3:43" ht="12.75" customHeight="1">
      <c r="C53">
        <f t="shared" si="2"/>
        <v>1</v>
      </c>
      <c r="D53">
        <f t="shared" si="3"/>
        <v>0</v>
      </c>
      <c r="F53" s="28">
        <v>15</v>
      </c>
      <c r="G53" s="28"/>
      <c r="H53" s="38" t="str">
        <f>AT14</f>
        <v>当山A</v>
      </c>
      <c r="I53" s="38"/>
      <c r="J53" s="38"/>
      <c r="K53" s="38"/>
      <c r="L53" s="38"/>
      <c r="M53" s="38"/>
      <c r="N53" s="1"/>
      <c r="O53" s="47" t="s">
        <v>162</v>
      </c>
      <c r="P53" s="2">
        <v>1</v>
      </c>
      <c r="Q53" s="2" t="s">
        <v>16</v>
      </c>
      <c r="R53" s="2"/>
      <c r="S53" s="47" t="s">
        <v>161</v>
      </c>
      <c r="T53" s="3"/>
      <c r="U53" s="38" t="str">
        <f>AT26</f>
        <v>前田A</v>
      </c>
      <c r="V53" s="38"/>
      <c r="W53" s="38"/>
      <c r="X53" s="38"/>
      <c r="Y53" s="38"/>
      <c r="Z53" s="3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ht="12.75" customHeight="1">
      <c r="A54">
        <f>IF(N54="",0,N54)</f>
        <v>1</v>
      </c>
      <c r="B54">
        <f>IF(T54="",0,T54)</f>
        <v>0</v>
      </c>
      <c r="C54">
        <f t="shared" si="2"/>
        <v>0</v>
      </c>
      <c r="D54">
        <f t="shared" si="3"/>
        <v>0</v>
      </c>
      <c r="F54" s="28"/>
      <c r="G54" s="28"/>
      <c r="H54" s="38"/>
      <c r="I54" s="38"/>
      <c r="J54" s="38"/>
      <c r="K54" s="38"/>
      <c r="L54" s="38"/>
      <c r="M54" s="38"/>
      <c r="N54" s="8">
        <f>IF(SUM(C53:D55)&gt;0,SUM(C53:C55),"")</f>
        <v>1</v>
      </c>
      <c r="O54" s="48"/>
      <c r="Q54" t="s">
        <v>16</v>
      </c>
      <c r="S54" s="48"/>
      <c r="T54" s="8">
        <f>IF(SUM(C53:D55)&gt;0,SUM(D53:D55),"")</f>
        <v>0</v>
      </c>
      <c r="U54" s="38"/>
      <c r="V54" s="38"/>
      <c r="W54" s="38"/>
      <c r="X54" s="38"/>
      <c r="Y54" s="38"/>
      <c r="Z54" s="3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3:43" ht="12.75" customHeight="1">
      <c r="C55">
        <f t="shared" si="2"/>
        <v>0</v>
      </c>
      <c r="D55">
        <f t="shared" si="3"/>
        <v>0</v>
      </c>
      <c r="F55" s="28"/>
      <c r="G55" s="28"/>
      <c r="H55" s="38"/>
      <c r="I55" s="38"/>
      <c r="J55" s="38"/>
      <c r="K55" s="38"/>
      <c r="L55" s="38"/>
      <c r="M55" s="38"/>
      <c r="N55" s="5"/>
      <c r="O55" s="49"/>
      <c r="P55" s="6"/>
      <c r="Q55" s="6" t="s">
        <v>16</v>
      </c>
      <c r="R55" s="6"/>
      <c r="S55" s="49"/>
      <c r="T55" s="7"/>
      <c r="U55" s="38"/>
      <c r="V55" s="38"/>
      <c r="W55" s="38"/>
      <c r="X55" s="38"/>
      <c r="Y55" s="38"/>
      <c r="Z55" s="3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3:43" ht="13.5" customHeight="1">
      <c r="C56">
        <f t="shared" si="2"/>
        <v>1</v>
      </c>
      <c r="D56">
        <f t="shared" si="3"/>
        <v>0</v>
      </c>
      <c r="F56" s="28">
        <v>16</v>
      </c>
      <c r="G56" s="28"/>
      <c r="H56" s="38" t="str">
        <f>AT18</f>
        <v>浦城A</v>
      </c>
      <c r="I56" s="38"/>
      <c r="J56" s="38"/>
      <c r="K56" s="38"/>
      <c r="L56" s="38"/>
      <c r="M56" s="38"/>
      <c r="N56" s="1"/>
      <c r="O56" s="47" t="s">
        <v>162</v>
      </c>
      <c r="P56" s="2">
        <v>1</v>
      </c>
      <c r="Q56" s="2" t="s">
        <v>16</v>
      </c>
      <c r="R56" s="2"/>
      <c r="S56" s="47" t="s">
        <v>161</v>
      </c>
      <c r="T56" s="3"/>
      <c r="U56" s="38" t="str">
        <f>AT34</f>
        <v>神森A</v>
      </c>
      <c r="V56" s="38"/>
      <c r="W56" s="38"/>
      <c r="X56" s="38"/>
      <c r="Y56" s="38"/>
      <c r="Z56" s="3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ht="13.5" customHeight="1">
      <c r="A57">
        <f>IF(N57="",0,N57)</f>
        <v>1</v>
      </c>
      <c r="B57">
        <f>IF(T57="",0,T57)</f>
        <v>0</v>
      </c>
      <c r="C57">
        <f t="shared" si="2"/>
        <v>0</v>
      </c>
      <c r="D57">
        <f t="shared" si="3"/>
        <v>0</v>
      </c>
      <c r="F57" s="28"/>
      <c r="G57" s="28"/>
      <c r="H57" s="38"/>
      <c r="I57" s="38"/>
      <c r="J57" s="38"/>
      <c r="K57" s="38"/>
      <c r="L57" s="38"/>
      <c r="M57" s="38"/>
      <c r="N57" s="8">
        <f>IF(SUM(C56:D58)&gt;0,SUM(C56:C58),"")</f>
        <v>1</v>
      </c>
      <c r="O57" s="48"/>
      <c r="Q57" t="s">
        <v>16</v>
      </c>
      <c r="S57" s="48"/>
      <c r="T57" s="8">
        <f>IF(SUM(C56:D58)&gt;0,SUM(D56:D58),"")</f>
        <v>0</v>
      </c>
      <c r="U57" s="38"/>
      <c r="V57" s="38"/>
      <c r="W57" s="38"/>
      <c r="X57" s="38"/>
      <c r="Y57" s="38"/>
      <c r="Z57" s="3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3:43" ht="13.5" customHeight="1">
      <c r="C58">
        <f t="shared" si="2"/>
        <v>0</v>
      </c>
      <c r="D58">
        <f t="shared" si="3"/>
        <v>0</v>
      </c>
      <c r="F58" s="28"/>
      <c r="G58" s="28"/>
      <c r="H58" s="38"/>
      <c r="I58" s="38"/>
      <c r="J58" s="38"/>
      <c r="K58" s="38"/>
      <c r="L58" s="38"/>
      <c r="M58" s="38"/>
      <c r="N58" s="5"/>
      <c r="O58" s="49"/>
      <c r="P58" s="6"/>
      <c r="Q58" s="6" t="s">
        <v>16</v>
      </c>
      <c r="R58" s="6"/>
      <c r="S58" s="49"/>
      <c r="T58" s="7"/>
      <c r="U58" s="38"/>
      <c r="V58" s="38"/>
      <c r="W58" s="38"/>
      <c r="X58" s="38"/>
      <c r="Y58" s="38"/>
      <c r="Z58" s="3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3:43" ht="12.75">
      <c r="C59">
        <f t="shared" si="2"/>
        <v>1</v>
      </c>
      <c r="D59">
        <f t="shared" si="3"/>
        <v>0</v>
      </c>
      <c r="F59" s="28">
        <v>17</v>
      </c>
      <c r="G59" s="28"/>
      <c r="H59" s="38" t="str">
        <f>AT22</f>
        <v>港川A</v>
      </c>
      <c r="I59" s="38"/>
      <c r="J59" s="38"/>
      <c r="K59" s="38"/>
      <c r="L59" s="38"/>
      <c r="M59" s="38"/>
      <c r="N59" s="1"/>
      <c r="O59" s="47" t="s">
        <v>162</v>
      </c>
      <c r="P59" s="2">
        <v>1</v>
      </c>
      <c r="Q59" s="2" t="s">
        <v>16</v>
      </c>
      <c r="R59" s="2"/>
      <c r="S59" s="47" t="s">
        <v>161</v>
      </c>
      <c r="T59" s="3"/>
      <c r="U59" s="38" t="str">
        <f>AT38</f>
        <v>浦添A</v>
      </c>
      <c r="V59" s="38"/>
      <c r="W59" s="38"/>
      <c r="X59" s="38"/>
      <c r="Y59" s="38"/>
      <c r="Z59" s="3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ht="12.75">
      <c r="A60">
        <f>IF(N60="",0,N60)</f>
        <v>1</v>
      </c>
      <c r="B60">
        <f>IF(T60="",0,T60)</f>
        <v>0</v>
      </c>
      <c r="C60">
        <f t="shared" si="2"/>
        <v>0</v>
      </c>
      <c r="D60">
        <f t="shared" si="3"/>
        <v>0</v>
      </c>
      <c r="F60" s="28"/>
      <c r="G60" s="28"/>
      <c r="H60" s="38"/>
      <c r="I60" s="38"/>
      <c r="J60" s="38"/>
      <c r="K60" s="38"/>
      <c r="L60" s="38"/>
      <c r="M60" s="38"/>
      <c r="N60" s="8">
        <f>IF(SUM(C59:D61)&gt;0,SUM(C59:C61),"")</f>
        <v>1</v>
      </c>
      <c r="O60" s="48"/>
      <c r="Q60" t="s">
        <v>16</v>
      </c>
      <c r="S60" s="48"/>
      <c r="T60" s="8">
        <f>IF(SUM(C59:D61)&gt;0,SUM(D59:D61),"")</f>
        <v>0</v>
      </c>
      <c r="U60" s="38"/>
      <c r="V60" s="38"/>
      <c r="W60" s="38"/>
      <c r="X60" s="38"/>
      <c r="Y60" s="38"/>
      <c r="Z60" s="3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3:43" ht="12.75">
      <c r="C61">
        <f t="shared" si="2"/>
        <v>0</v>
      </c>
      <c r="D61">
        <f t="shared" si="3"/>
        <v>0</v>
      </c>
      <c r="F61" s="28"/>
      <c r="G61" s="28"/>
      <c r="H61" s="38"/>
      <c r="I61" s="38"/>
      <c r="J61" s="38"/>
      <c r="K61" s="38"/>
      <c r="L61" s="38"/>
      <c r="M61" s="38"/>
      <c r="N61" s="5"/>
      <c r="O61" s="49"/>
      <c r="P61" s="6"/>
      <c r="Q61" s="6" t="s">
        <v>16</v>
      </c>
      <c r="R61" s="6"/>
      <c r="S61" s="49"/>
      <c r="T61" s="7"/>
      <c r="U61" s="38"/>
      <c r="V61" s="38"/>
      <c r="W61" s="38"/>
      <c r="X61" s="38"/>
      <c r="Y61" s="38"/>
      <c r="Z61" s="3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3:43" ht="12.75" customHeight="1">
      <c r="C62">
        <f t="shared" si="2"/>
        <v>1</v>
      </c>
      <c r="D62">
        <f t="shared" si="3"/>
        <v>0</v>
      </c>
      <c r="F62" s="28">
        <v>18</v>
      </c>
      <c r="G62" s="28"/>
      <c r="H62" s="38" t="str">
        <f>AT14</f>
        <v>当山A</v>
      </c>
      <c r="I62" s="38"/>
      <c r="J62" s="38"/>
      <c r="K62" s="38"/>
      <c r="L62" s="38"/>
      <c r="M62" s="38"/>
      <c r="N62" s="1"/>
      <c r="O62" s="47" t="s">
        <v>162</v>
      </c>
      <c r="P62" s="2">
        <v>1</v>
      </c>
      <c r="Q62" s="2" t="s">
        <v>16</v>
      </c>
      <c r="R62" s="2"/>
      <c r="S62" s="47" t="s">
        <v>161</v>
      </c>
      <c r="T62" s="3"/>
      <c r="U62" s="38" t="str">
        <f>AT30</f>
        <v>内間A</v>
      </c>
      <c r="V62" s="38"/>
      <c r="W62" s="38"/>
      <c r="X62" s="38"/>
      <c r="Y62" s="38"/>
      <c r="Z62" s="3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ht="12.75" customHeight="1">
      <c r="A63">
        <f>IF(N63="",0,N63)</f>
        <v>1</v>
      </c>
      <c r="B63">
        <f>IF(T63="",0,T63)</f>
        <v>0</v>
      </c>
      <c r="C63">
        <f t="shared" si="2"/>
        <v>0</v>
      </c>
      <c r="D63">
        <f t="shared" si="3"/>
        <v>0</v>
      </c>
      <c r="F63" s="28"/>
      <c r="G63" s="28"/>
      <c r="H63" s="38"/>
      <c r="I63" s="38"/>
      <c r="J63" s="38"/>
      <c r="K63" s="38"/>
      <c r="L63" s="38"/>
      <c r="M63" s="38"/>
      <c r="N63" s="8">
        <f>IF(SUM(C62:D64)&gt;0,SUM(C62:C64),"")</f>
        <v>1</v>
      </c>
      <c r="O63" s="48"/>
      <c r="Q63" t="s">
        <v>16</v>
      </c>
      <c r="S63" s="48"/>
      <c r="T63" s="8">
        <f>IF(SUM(C62:D64)&gt;0,SUM(D62:D64),"")</f>
        <v>0</v>
      </c>
      <c r="U63" s="38"/>
      <c r="V63" s="38"/>
      <c r="W63" s="38"/>
      <c r="X63" s="38"/>
      <c r="Y63" s="38"/>
      <c r="Z63" s="3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3:43" ht="12.75" customHeight="1">
      <c r="C64">
        <f t="shared" si="2"/>
        <v>0</v>
      </c>
      <c r="D64">
        <f t="shared" si="3"/>
        <v>0</v>
      </c>
      <c r="F64" s="28"/>
      <c r="G64" s="28"/>
      <c r="H64" s="38"/>
      <c r="I64" s="38"/>
      <c r="J64" s="38"/>
      <c r="K64" s="38"/>
      <c r="L64" s="38"/>
      <c r="M64" s="38"/>
      <c r="N64" s="5"/>
      <c r="O64" s="49"/>
      <c r="P64" s="6"/>
      <c r="Q64" s="6" t="s">
        <v>16</v>
      </c>
      <c r="R64" s="6"/>
      <c r="S64" s="49"/>
      <c r="T64" s="7"/>
      <c r="U64" s="38"/>
      <c r="V64" s="38"/>
      <c r="W64" s="38"/>
      <c r="X64" s="38"/>
      <c r="Y64" s="38"/>
      <c r="Z64" s="3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3:43" ht="12.75" customHeight="1">
      <c r="C65">
        <f t="shared" si="2"/>
        <v>1</v>
      </c>
      <c r="D65">
        <f t="shared" si="3"/>
        <v>0</v>
      </c>
      <c r="F65" s="28">
        <v>19</v>
      </c>
      <c r="G65" s="28"/>
      <c r="H65" s="38" t="str">
        <f>AT18</f>
        <v>浦城A</v>
      </c>
      <c r="I65" s="38"/>
      <c r="J65" s="38"/>
      <c r="K65" s="38"/>
      <c r="L65" s="38"/>
      <c r="M65" s="38"/>
      <c r="N65" s="1"/>
      <c r="O65" s="47" t="s">
        <v>162</v>
      </c>
      <c r="P65" s="2">
        <v>1</v>
      </c>
      <c r="Q65" s="2" t="s">
        <v>16</v>
      </c>
      <c r="R65" s="2"/>
      <c r="S65" s="47" t="s">
        <v>161</v>
      </c>
      <c r="T65" s="3"/>
      <c r="U65" s="38" t="str">
        <f>AT38</f>
        <v>浦添A</v>
      </c>
      <c r="V65" s="38"/>
      <c r="W65" s="38"/>
      <c r="X65" s="38"/>
      <c r="Y65" s="38"/>
      <c r="Z65" s="3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ht="12.75" customHeight="1">
      <c r="A66">
        <f>IF(N66="",0,N66)</f>
        <v>1</v>
      </c>
      <c r="B66">
        <f>IF(T66="",0,T66)</f>
        <v>0</v>
      </c>
      <c r="C66">
        <f t="shared" si="2"/>
        <v>0</v>
      </c>
      <c r="D66">
        <f t="shared" si="3"/>
        <v>0</v>
      </c>
      <c r="F66" s="28"/>
      <c r="G66" s="28"/>
      <c r="H66" s="38"/>
      <c r="I66" s="38"/>
      <c r="J66" s="38"/>
      <c r="K66" s="38"/>
      <c r="L66" s="38"/>
      <c r="M66" s="38"/>
      <c r="N66" s="8">
        <f>IF(SUM(C65:D67)&gt;0,SUM(C65:C67),"")</f>
        <v>1</v>
      </c>
      <c r="O66" s="48"/>
      <c r="Q66" t="s">
        <v>16</v>
      </c>
      <c r="S66" s="48"/>
      <c r="T66" s="8">
        <f>IF(SUM(C65:D67)&gt;0,SUM(D65:D67),"")</f>
        <v>0</v>
      </c>
      <c r="U66" s="38"/>
      <c r="V66" s="38"/>
      <c r="W66" s="38"/>
      <c r="X66" s="38"/>
      <c r="Y66" s="38"/>
      <c r="Z66" s="3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3:43" ht="12.75" customHeight="1">
      <c r="C67">
        <f t="shared" si="2"/>
        <v>0</v>
      </c>
      <c r="D67">
        <f t="shared" si="3"/>
        <v>0</v>
      </c>
      <c r="F67" s="28"/>
      <c r="G67" s="28"/>
      <c r="H67" s="38"/>
      <c r="I67" s="38"/>
      <c r="J67" s="38"/>
      <c r="K67" s="38"/>
      <c r="L67" s="38"/>
      <c r="M67" s="38"/>
      <c r="N67" s="5"/>
      <c r="O67" s="49"/>
      <c r="P67" s="6"/>
      <c r="Q67" s="6" t="s">
        <v>16</v>
      </c>
      <c r="R67" s="6"/>
      <c r="S67" s="49"/>
      <c r="T67" s="7"/>
      <c r="U67" s="38"/>
      <c r="V67" s="38"/>
      <c r="W67" s="38"/>
      <c r="X67" s="38"/>
      <c r="Y67" s="38"/>
      <c r="Z67" s="3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3:43" ht="12.75" customHeight="1">
      <c r="C68">
        <f t="shared" si="2"/>
        <v>1</v>
      </c>
      <c r="D68">
        <f t="shared" si="3"/>
        <v>0</v>
      </c>
      <c r="F68" s="28">
        <v>20</v>
      </c>
      <c r="G68" s="28"/>
      <c r="H68" s="38" t="str">
        <f>AT14</f>
        <v>当山A</v>
      </c>
      <c r="I68" s="38"/>
      <c r="J68" s="38"/>
      <c r="K68" s="38"/>
      <c r="L68" s="38"/>
      <c r="M68" s="38"/>
      <c r="N68" s="1"/>
      <c r="O68" s="47" t="s">
        <v>162</v>
      </c>
      <c r="P68" s="2">
        <v>1</v>
      </c>
      <c r="Q68" s="2" t="s">
        <v>16</v>
      </c>
      <c r="R68" s="2"/>
      <c r="S68" s="47" t="s">
        <v>161</v>
      </c>
      <c r="T68" s="3"/>
      <c r="U68" s="38" t="str">
        <f>AT34</f>
        <v>神森A</v>
      </c>
      <c r="V68" s="38"/>
      <c r="W68" s="38"/>
      <c r="X68" s="38"/>
      <c r="Y68" s="38"/>
      <c r="Z68" s="3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ht="12.75" customHeight="1">
      <c r="A69">
        <f>IF(N69="",0,N69)</f>
        <v>1</v>
      </c>
      <c r="B69">
        <f>IF(T69="",0,T69)</f>
        <v>0</v>
      </c>
      <c r="C69">
        <f t="shared" si="2"/>
        <v>0</v>
      </c>
      <c r="D69">
        <f t="shared" si="3"/>
        <v>0</v>
      </c>
      <c r="F69" s="28"/>
      <c r="G69" s="28"/>
      <c r="H69" s="38"/>
      <c r="I69" s="38"/>
      <c r="J69" s="38"/>
      <c r="K69" s="38"/>
      <c r="L69" s="38"/>
      <c r="M69" s="38"/>
      <c r="N69" s="8">
        <f>IF(SUM(C68:D70)&gt;0,SUM(C68:C70),"")</f>
        <v>1</v>
      </c>
      <c r="O69" s="48"/>
      <c r="Q69" t="s">
        <v>16</v>
      </c>
      <c r="S69" s="48"/>
      <c r="T69" s="8">
        <f>IF(SUM(C68:D70)&gt;0,SUM(D68:D70),"")</f>
        <v>0</v>
      </c>
      <c r="U69" s="38"/>
      <c r="V69" s="38"/>
      <c r="W69" s="38"/>
      <c r="X69" s="38"/>
      <c r="Y69" s="38"/>
      <c r="Z69" s="3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3:43" ht="12.75" customHeight="1">
      <c r="C70">
        <f t="shared" si="2"/>
        <v>0</v>
      </c>
      <c r="D70">
        <f t="shared" si="3"/>
        <v>0</v>
      </c>
      <c r="F70" s="28"/>
      <c r="G70" s="28"/>
      <c r="H70" s="38"/>
      <c r="I70" s="38"/>
      <c r="J70" s="38"/>
      <c r="K70" s="38"/>
      <c r="L70" s="38"/>
      <c r="M70" s="38"/>
      <c r="N70" s="5"/>
      <c r="O70" s="49"/>
      <c r="P70" s="6"/>
      <c r="Q70" s="6" t="s">
        <v>16</v>
      </c>
      <c r="R70" s="6"/>
      <c r="S70" s="49"/>
      <c r="T70" s="7"/>
      <c r="U70" s="38"/>
      <c r="V70" s="38"/>
      <c r="W70" s="38"/>
      <c r="X70" s="38"/>
      <c r="Y70" s="38"/>
      <c r="Z70" s="3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3:43" ht="12.75" customHeight="1">
      <c r="C71">
        <f t="shared" si="2"/>
        <v>1</v>
      </c>
      <c r="D71">
        <f t="shared" si="3"/>
        <v>0</v>
      </c>
      <c r="F71" s="28">
        <v>21</v>
      </c>
      <c r="G71" s="28"/>
      <c r="H71" s="38" t="str">
        <f>AT14</f>
        <v>当山A</v>
      </c>
      <c r="I71" s="38"/>
      <c r="J71" s="38"/>
      <c r="K71" s="38"/>
      <c r="L71" s="38"/>
      <c r="M71" s="38"/>
      <c r="N71" s="1"/>
      <c r="O71" s="47" t="s">
        <v>162</v>
      </c>
      <c r="P71" s="2">
        <v>1</v>
      </c>
      <c r="Q71" s="2" t="s">
        <v>16</v>
      </c>
      <c r="R71" s="2"/>
      <c r="S71" s="47" t="s">
        <v>161</v>
      </c>
      <c r="T71" s="3"/>
      <c r="U71" s="38" t="str">
        <f>AT38</f>
        <v>浦添A</v>
      </c>
      <c r="V71" s="38"/>
      <c r="W71" s="38"/>
      <c r="X71" s="38"/>
      <c r="Y71" s="38"/>
      <c r="Z71" s="3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ht="12.75" customHeight="1">
      <c r="A72">
        <f>IF(N72="",0,N72)</f>
        <v>1</v>
      </c>
      <c r="B72">
        <f>IF(T72="",0,T72)</f>
        <v>0</v>
      </c>
      <c r="C72">
        <f t="shared" si="2"/>
        <v>0</v>
      </c>
      <c r="D72">
        <f t="shared" si="3"/>
        <v>0</v>
      </c>
      <c r="F72" s="28"/>
      <c r="G72" s="28"/>
      <c r="H72" s="38"/>
      <c r="I72" s="38"/>
      <c r="J72" s="38"/>
      <c r="K72" s="38"/>
      <c r="L72" s="38"/>
      <c r="M72" s="38"/>
      <c r="N72" s="8">
        <f>IF(SUM(C71:D73)&gt;0,SUM(C71:C73),"")</f>
        <v>1</v>
      </c>
      <c r="O72" s="48"/>
      <c r="Q72" t="s">
        <v>16</v>
      </c>
      <c r="S72" s="48"/>
      <c r="T72" s="8">
        <f>IF(SUM(C71:D73)&gt;0,SUM(D71:D73),"")</f>
        <v>0</v>
      </c>
      <c r="U72" s="38"/>
      <c r="V72" s="38"/>
      <c r="W72" s="38"/>
      <c r="X72" s="38"/>
      <c r="Y72" s="38"/>
      <c r="Z72" s="3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3:43" ht="12.75" customHeight="1">
      <c r="C73">
        <f t="shared" si="2"/>
        <v>0</v>
      </c>
      <c r="D73">
        <f t="shared" si="3"/>
        <v>0</v>
      </c>
      <c r="F73" s="28"/>
      <c r="G73" s="28"/>
      <c r="H73" s="38"/>
      <c r="I73" s="38"/>
      <c r="J73" s="38"/>
      <c r="K73" s="38"/>
      <c r="L73" s="38"/>
      <c r="M73" s="38"/>
      <c r="N73" s="5"/>
      <c r="O73" s="49"/>
      <c r="P73" s="6"/>
      <c r="Q73" s="6" t="s">
        <v>16</v>
      </c>
      <c r="R73" s="6"/>
      <c r="S73" s="49"/>
      <c r="T73" s="7"/>
      <c r="U73" s="38"/>
      <c r="V73" s="38"/>
      <c r="W73" s="38"/>
      <c r="X73" s="38"/>
      <c r="Y73" s="38"/>
      <c r="Z73" s="3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</sheetData>
  <sheetProtection/>
  <mergeCells count="529">
    <mergeCell ref="G44:G46"/>
    <mergeCell ref="F44:F46"/>
    <mergeCell ref="AB44:AG46"/>
    <mergeCell ref="AA44:AA46"/>
    <mergeCell ref="U44:Z46"/>
    <mergeCell ref="S44:S46"/>
    <mergeCell ref="O44:O46"/>
    <mergeCell ref="H44:M46"/>
    <mergeCell ref="BQ12:BR12"/>
    <mergeCell ref="BI13:BM13"/>
    <mergeCell ref="F7:H7"/>
    <mergeCell ref="I7:AN7"/>
    <mergeCell ref="H10:M10"/>
    <mergeCell ref="N10:T10"/>
    <mergeCell ref="U10:Z10"/>
    <mergeCell ref="AB10:AG10"/>
    <mergeCell ref="AH10:AM10"/>
    <mergeCell ref="AN10:AQ10"/>
    <mergeCell ref="CC12:CD12"/>
    <mergeCell ref="BV12:BW12"/>
    <mergeCell ref="AB11:AG13"/>
    <mergeCell ref="BX10:CB10"/>
    <mergeCell ref="BX11:CB11"/>
    <mergeCell ref="AY12:AZ12"/>
    <mergeCell ref="BB12:BC12"/>
    <mergeCell ref="BI12:BJ12"/>
    <mergeCell ref="BL12:BM12"/>
    <mergeCell ref="BN12:BO12"/>
    <mergeCell ref="BD11:BH11"/>
    <mergeCell ref="BI11:BM11"/>
    <mergeCell ref="BN11:BR11"/>
    <mergeCell ref="BS11:BW11"/>
    <mergeCell ref="BN10:BR10"/>
    <mergeCell ref="BS10:BW10"/>
    <mergeCell ref="BI10:BM10"/>
    <mergeCell ref="CK10:CM13"/>
    <mergeCell ref="CN10:CP13"/>
    <mergeCell ref="CH10:CJ13"/>
    <mergeCell ref="BX12:BY12"/>
    <mergeCell ref="CC10:CG10"/>
    <mergeCell ref="BX13:CB13"/>
    <mergeCell ref="CC11:CG11"/>
    <mergeCell ref="CC13:CG13"/>
    <mergeCell ref="CF12:CG12"/>
    <mergeCell ref="CA12:CB12"/>
    <mergeCell ref="CQ10:CS13"/>
    <mergeCell ref="F11:F13"/>
    <mergeCell ref="G11:G13"/>
    <mergeCell ref="H11:M13"/>
    <mergeCell ref="O11:O13"/>
    <mergeCell ref="S11:S13"/>
    <mergeCell ref="BD12:BE12"/>
    <mergeCell ref="BS12:BT12"/>
    <mergeCell ref="BG12:BH12"/>
    <mergeCell ref="AY11:BC11"/>
    <mergeCell ref="BN16:BO17"/>
    <mergeCell ref="AH17:AM19"/>
    <mergeCell ref="AN17:AQ19"/>
    <mergeCell ref="AS18:AS21"/>
    <mergeCell ref="BD18:BH21"/>
    <mergeCell ref="AY20:AZ21"/>
    <mergeCell ref="BA20:BA21"/>
    <mergeCell ref="BF16:BF17"/>
    <mergeCell ref="AN14:AQ16"/>
    <mergeCell ref="AS14:AS17"/>
    <mergeCell ref="AA17:AA19"/>
    <mergeCell ref="AT18:AX21"/>
    <mergeCell ref="F14:F16"/>
    <mergeCell ref="G14:G16"/>
    <mergeCell ref="H14:M16"/>
    <mergeCell ref="O14:O16"/>
    <mergeCell ref="AT14:AX17"/>
    <mergeCell ref="AB17:AG19"/>
    <mergeCell ref="U17:Z19"/>
    <mergeCell ref="AN20:AQ22"/>
    <mergeCell ref="AN11:AQ13"/>
    <mergeCell ref="BN13:BR13"/>
    <mergeCell ref="BD13:BH13"/>
    <mergeCell ref="BN14:BR15"/>
    <mergeCell ref="U14:Z16"/>
    <mergeCell ref="AY13:BC13"/>
    <mergeCell ref="U11:Z13"/>
    <mergeCell ref="AA11:AA13"/>
    <mergeCell ref="AB14:AG16"/>
    <mergeCell ref="AH14:AM16"/>
    <mergeCell ref="BI14:BM15"/>
    <mergeCell ref="BK16:BK17"/>
    <mergeCell ref="BL16:BM17"/>
    <mergeCell ref="AA14:AA16"/>
    <mergeCell ref="BG16:BH17"/>
    <mergeCell ref="BS13:BW13"/>
    <mergeCell ref="AH11:AM13"/>
    <mergeCell ref="AS10:AX13"/>
    <mergeCell ref="AY10:BC10"/>
    <mergeCell ref="BD10:BH10"/>
    <mergeCell ref="BS14:BW15"/>
    <mergeCell ref="BX14:CB15"/>
    <mergeCell ref="BZ16:BZ17"/>
    <mergeCell ref="CC14:CG15"/>
    <mergeCell ref="BQ16:BR17"/>
    <mergeCell ref="S14:S16"/>
    <mergeCell ref="BI16:BJ17"/>
    <mergeCell ref="BD16:BE17"/>
    <mergeCell ref="AY14:BC17"/>
    <mergeCell ref="BD14:BH15"/>
    <mergeCell ref="CQ14:CS17"/>
    <mergeCell ref="CH15:CH16"/>
    <mergeCell ref="CI15:CI16"/>
    <mergeCell ref="CJ15:CJ16"/>
    <mergeCell ref="CN14:CP17"/>
    <mergeCell ref="CK14:CM17"/>
    <mergeCell ref="S23:S25"/>
    <mergeCell ref="F17:F19"/>
    <mergeCell ref="G17:G19"/>
    <mergeCell ref="H17:M19"/>
    <mergeCell ref="O17:O19"/>
    <mergeCell ref="F23:F25"/>
    <mergeCell ref="G23:G25"/>
    <mergeCell ref="H23:M25"/>
    <mergeCell ref="O23:O25"/>
    <mergeCell ref="S17:S19"/>
    <mergeCell ref="BI18:BM19"/>
    <mergeCell ref="BX18:CB19"/>
    <mergeCell ref="BL20:BM21"/>
    <mergeCell ref="BI22:BM25"/>
    <mergeCell ref="CA24:CB25"/>
    <mergeCell ref="BP24:BP25"/>
    <mergeCell ref="BN24:BO25"/>
    <mergeCell ref="BS16:BT17"/>
    <mergeCell ref="CE16:CE17"/>
    <mergeCell ref="BB20:BC21"/>
    <mergeCell ref="BU20:BU21"/>
    <mergeCell ref="BX16:BY17"/>
    <mergeCell ref="CC16:CD17"/>
    <mergeCell ref="AY18:BC19"/>
    <mergeCell ref="BP16:BP17"/>
    <mergeCell ref="BK20:BK21"/>
    <mergeCell ref="BN20:BO21"/>
    <mergeCell ref="CF16:CG17"/>
    <mergeCell ref="BU16:BU17"/>
    <mergeCell ref="BV16:BW17"/>
    <mergeCell ref="BN18:BR19"/>
    <mergeCell ref="CJ19:CJ20"/>
    <mergeCell ref="BX20:BY21"/>
    <mergeCell ref="BV20:BW21"/>
    <mergeCell ref="BZ20:BZ21"/>
    <mergeCell ref="CC18:CG19"/>
    <mergeCell ref="CA16:CB17"/>
    <mergeCell ref="CK22:CM25"/>
    <mergeCell ref="CN18:CP21"/>
    <mergeCell ref="BS18:BW19"/>
    <mergeCell ref="CE20:CE21"/>
    <mergeCell ref="CF20:CG21"/>
    <mergeCell ref="CK18:CM21"/>
    <mergeCell ref="CC20:CD21"/>
    <mergeCell ref="CH19:CH20"/>
    <mergeCell ref="CI19:CI20"/>
    <mergeCell ref="CN22:CP25"/>
    <mergeCell ref="CQ22:CS25"/>
    <mergeCell ref="F20:F22"/>
    <mergeCell ref="G20:G22"/>
    <mergeCell ref="H20:M22"/>
    <mergeCell ref="O20:O22"/>
    <mergeCell ref="S20:S22"/>
    <mergeCell ref="AS22:AS25"/>
    <mergeCell ref="CQ18:CS21"/>
    <mergeCell ref="BQ20:BR21"/>
    <mergeCell ref="BZ24:BZ25"/>
    <mergeCell ref="CJ23:CJ24"/>
    <mergeCell ref="CI23:CI24"/>
    <mergeCell ref="BI20:BJ21"/>
    <mergeCell ref="CC22:CG23"/>
    <mergeCell ref="BN22:BR23"/>
    <mergeCell ref="BS22:BW23"/>
    <mergeCell ref="CA20:CB21"/>
    <mergeCell ref="BS20:BT21"/>
    <mergeCell ref="BP20:BP21"/>
    <mergeCell ref="BX22:CB23"/>
    <mergeCell ref="BD22:BH23"/>
    <mergeCell ref="CH23:CH24"/>
    <mergeCell ref="BQ24:BR25"/>
    <mergeCell ref="BS24:BT25"/>
    <mergeCell ref="BU24:BU25"/>
    <mergeCell ref="BV24:BW25"/>
    <mergeCell ref="CE24:CE25"/>
    <mergeCell ref="CF24:CG25"/>
    <mergeCell ref="CC24:CD25"/>
    <mergeCell ref="BX24:BY25"/>
    <mergeCell ref="BF24:BF25"/>
    <mergeCell ref="BG24:BH25"/>
    <mergeCell ref="AY24:AZ25"/>
    <mergeCell ref="BA24:BA25"/>
    <mergeCell ref="BB24:BC25"/>
    <mergeCell ref="BD24:BE25"/>
    <mergeCell ref="U23:Z25"/>
    <mergeCell ref="AB23:AG25"/>
    <mergeCell ref="AH23:AM25"/>
    <mergeCell ref="AN23:AQ25"/>
    <mergeCell ref="AA23:AA25"/>
    <mergeCell ref="AT22:AX25"/>
    <mergeCell ref="U20:Z22"/>
    <mergeCell ref="AA20:AA22"/>
    <mergeCell ref="AB20:AG22"/>
    <mergeCell ref="AH20:AM22"/>
    <mergeCell ref="AY28:AZ29"/>
    <mergeCell ref="BA28:BA29"/>
    <mergeCell ref="BB28:BC29"/>
    <mergeCell ref="AT26:AX29"/>
    <mergeCell ref="AY26:BC27"/>
    <mergeCell ref="AY22:BC23"/>
    <mergeCell ref="CQ26:CS29"/>
    <mergeCell ref="CH27:CH28"/>
    <mergeCell ref="CI27:CI28"/>
    <mergeCell ref="CJ27:CJ28"/>
    <mergeCell ref="CN26:CP29"/>
    <mergeCell ref="BK28:BK29"/>
    <mergeCell ref="BL28:BM29"/>
    <mergeCell ref="BI26:BM27"/>
    <mergeCell ref="BI28:BJ29"/>
    <mergeCell ref="BS26:BW27"/>
    <mergeCell ref="CK26:CM29"/>
    <mergeCell ref="CC28:CD29"/>
    <mergeCell ref="BX26:CB27"/>
    <mergeCell ref="CC26:CG27"/>
    <mergeCell ref="CE28:CE29"/>
    <mergeCell ref="CF28:CG29"/>
    <mergeCell ref="BX28:BY29"/>
    <mergeCell ref="BZ28:BZ29"/>
    <mergeCell ref="BD26:BH27"/>
    <mergeCell ref="BD28:BE29"/>
    <mergeCell ref="BF28:BF29"/>
    <mergeCell ref="BG28:BH29"/>
    <mergeCell ref="BN26:BR29"/>
    <mergeCell ref="CA28:CB29"/>
    <mergeCell ref="BS28:BT29"/>
    <mergeCell ref="BU28:BU29"/>
    <mergeCell ref="BV28:BW29"/>
    <mergeCell ref="AB29:AG31"/>
    <mergeCell ref="AH29:AM31"/>
    <mergeCell ref="AN29:AQ31"/>
    <mergeCell ref="F26:F28"/>
    <mergeCell ref="G26:G28"/>
    <mergeCell ref="H26:M28"/>
    <mergeCell ref="O26:O28"/>
    <mergeCell ref="BK32:BK33"/>
    <mergeCell ref="AH26:AM28"/>
    <mergeCell ref="AN26:AQ28"/>
    <mergeCell ref="BI30:BM31"/>
    <mergeCell ref="AS26:AS29"/>
    <mergeCell ref="S26:S28"/>
    <mergeCell ref="U26:Z28"/>
    <mergeCell ref="AA26:AA28"/>
    <mergeCell ref="AB26:AG28"/>
    <mergeCell ref="AA29:AA31"/>
    <mergeCell ref="BD30:BH31"/>
    <mergeCell ref="AS30:AS33"/>
    <mergeCell ref="AT30:AX33"/>
    <mergeCell ref="BN32:BO33"/>
    <mergeCell ref="AY30:BC31"/>
    <mergeCell ref="BB32:BC33"/>
    <mergeCell ref="BD32:BE33"/>
    <mergeCell ref="AY32:AZ33"/>
    <mergeCell ref="BA32:BA33"/>
    <mergeCell ref="BI32:BJ33"/>
    <mergeCell ref="BP32:BP33"/>
    <mergeCell ref="BQ32:BR33"/>
    <mergeCell ref="CN30:CP33"/>
    <mergeCell ref="CQ30:CS33"/>
    <mergeCell ref="CH31:CH32"/>
    <mergeCell ref="CI31:CI32"/>
    <mergeCell ref="CJ31:CJ32"/>
    <mergeCell ref="CK30:CM33"/>
    <mergeCell ref="BN30:BR31"/>
    <mergeCell ref="CA32:CB33"/>
    <mergeCell ref="U32:Z34"/>
    <mergeCell ref="S32:S34"/>
    <mergeCell ref="CE32:CE33"/>
    <mergeCell ref="CF32:CG33"/>
    <mergeCell ref="F29:F31"/>
    <mergeCell ref="G29:G31"/>
    <mergeCell ref="H29:M31"/>
    <mergeCell ref="O29:O31"/>
    <mergeCell ref="CC30:CG31"/>
    <mergeCell ref="BL32:BM33"/>
    <mergeCell ref="BL36:BM37"/>
    <mergeCell ref="BD36:BE37"/>
    <mergeCell ref="BX32:BY33"/>
    <mergeCell ref="BZ32:BZ33"/>
    <mergeCell ref="S29:S31"/>
    <mergeCell ref="U29:Z31"/>
    <mergeCell ref="BF32:BF33"/>
    <mergeCell ref="BG32:BH33"/>
    <mergeCell ref="BS30:BW33"/>
    <mergeCell ref="BX30:CB31"/>
    <mergeCell ref="F32:F34"/>
    <mergeCell ref="G32:G34"/>
    <mergeCell ref="H32:M34"/>
    <mergeCell ref="O32:O34"/>
    <mergeCell ref="CK34:CM37"/>
    <mergeCell ref="AS34:AS37"/>
    <mergeCell ref="AT34:AX37"/>
    <mergeCell ref="AY34:BC35"/>
    <mergeCell ref="AY36:AZ37"/>
    <mergeCell ref="BI34:BM35"/>
    <mergeCell ref="CC32:CD33"/>
    <mergeCell ref="AH32:AM34"/>
    <mergeCell ref="AN32:AQ34"/>
    <mergeCell ref="CC36:CD37"/>
    <mergeCell ref="BX34:CB37"/>
    <mergeCell ref="BS34:BW35"/>
    <mergeCell ref="BV36:BW37"/>
    <mergeCell ref="BU36:BU37"/>
    <mergeCell ref="BN34:BR35"/>
    <mergeCell ref="AH35:AM37"/>
    <mergeCell ref="CQ34:CS37"/>
    <mergeCell ref="CJ35:CJ36"/>
    <mergeCell ref="CE36:CE37"/>
    <mergeCell ref="CF36:CG37"/>
    <mergeCell ref="CI35:CI36"/>
    <mergeCell ref="CH35:CH36"/>
    <mergeCell ref="CC34:CG35"/>
    <mergeCell ref="CN34:CP37"/>
    <mergeCell ref="AA32:AA34"/>
    <mergeCell ref="AB32:AG34"/>
    <mergeCell ref="BF40:BF41"/>
    <mergeCell ref="BG40:BH41"/>
    <mergeCell ref="BD34:BH35"/>
    <mergeCell ref="BD40:BE41"/>
    <mergeCell ref="AN35:AQ37"/>
    <mergeCell ref="AA35:AA37"/>
    <mergeCell ref="BG36:BH37"/>
    <mergeCell ref="AB35:AG37"/>
    <mergeCell ref="CA40:CB41"/>
    <mergeCell ref="BN36:BO37"/>
    <mergeCell ref="BP36:BP37"/>
    <mergeCell ref="BQ36:BR37"/>
    <mergeCell ref="BS36:BT37"/>
    <mergeCell ref="BX38:CB39"/>
    <mergeCell ref="BP40:BP41"/>
    <mergeCell ref="BQ40:BR41"/>
    <mergeCell ref="BX40:BY41"/>
    <mergeCell ref="BZ40:BZ41"/>
    <mergeCell ref="BI38:BM39"/>
    <mergeCell ref="BN38:BR39"/>
    <mergeCell ref="BS38:BW39"/>
    <mergeCell ref="BV40:BW41"/>
    <mergeCell ref="BS40:BT41"/>
    <mergeCell ref="BU40:BU41"/>
    <mergeCell ref="BN40:BO41"/>
    <mergeCell ref="BI40:BJ41"/>
    <mergeCell ref="BK40:BK41"/>
    <mergeCell ref="CN38:CP41"/>
    <mergeCell ref="CQ38:CS41"/>
    <mergeCell ref="CH39:CH40"/>
    <mergeCell ref="CI39:CI40"/>
    <mergeCell ref="CJ39:CJ40"/>
    <mergeCell ref="CK38:CM41"/>
    <mergeCell ref="CC38:CG41"/>
    <mergeCell ref="F35:F37"/>
    <mergeCell ref="G35:G37"/>
    <mergeCell ref="H35:M37"/>
    <mergeCell ref="O35:O37"/>
    <mergeCell ref="S35:S37"/>
    <mergeCell ref="U35:Z37"/>
    <mergeCell ref="BL40:BM41"/>
    <mergeCell ref="BI36:BJ37"/>
    <mergeCell ref="BK36:BK37"/>
    <mergeCell ref="AY38:BC39"/>
    <mergeCell ref="BD38:BH39"/>
    <mergeCell ref="AY40:AZ41"/>
    <mergeCell ref="BA40:BA41"/>
    <mergeCell ref="BB40:BC41"/>
    <mergeCell ref="BA36:BA37"/>
    <mergeCell ref="BB36:BC37"/>
    <mergeCell ref="BF36:BF37"/>
    <mergeCell ref="F41:F43"/>
    <mergeCell ref="G41:G43"/>
    <mergeCell ref="H41:M43"/>
    <mergeCell ref="O41:O43"/>
    <mergeCell ref="S41:S43"/>
    <mergeCell ref="F38:F40"/>
    <mergeCell ref="G38:G40"/>
    <mergeCell ref="H38:M40"/>
    <mergeCell ref="O38:O40"/>
    <mergeCell ref="U41:Z43"/>
    <mergeCell ref="AH41:AM43"/>
    <mergeCell ref="AH38:AM40"/>
    <mergeCell ref="AN41:AQ43"/>
    <mergeCell ref="U38:Z40"/>
    <mergeCell ref="S38:S40"/>
    <mergeCell ref="AT43:AX43"/>
    <mergeCell ref="AA41:AA43"/>
    <mergeCell ref="AB41:AG43"/>
    <mergeCell ref="AT38:AX41"/>
    <mergeCell ref="AA38:AA40"/>
    <mergeCell ref="AB38:AG40"/>
    <mergeCell ref="AS38:AS41"/>
    <mergeCell ref="AN38:AQ40"/>
    <mergeCell ref="AY43:BC43"/>
    <mergeCell ref="BI45:BM45"/>
    <mergeCell ref="BN45:BR45"/>
    <mergeCell ref="BD43:BH43"/>
    <mergeCell ref="BI43:BM43"/>
    <mergeCell ref="BN43:BR43"/>
    <mergeCell ref="BI44:BM44"/>
    <mergeCell ref="BN44:BR44"/>
    <mergeCell ref="AY45:BC45"/>
    <mergeCell ref="AY48:BC48"/>
    <mergeCell ref="BD48:BH48"/>
    <mergeCell ref="BI46:BM46"/>
    <mergeCell ref="AY46:BC46"/>
    <mergeCell ref="BN46:BR46"/>
    <mergeCell ref="BI48:BM48"/>
    <mergeCell ref="AY47:BC47"/>
    <mergeCell ref="BD47:BH47"/>
    <mergeCell ref="BN48:BR48"/>
    <mergeCell ref="BN47:BR47"/>
    <mergeCell ref="AH44:AM46"/>
    <mergeCell ref="AN44:AQ46"/>
    <mergeCell ref="BD45:BH45"/>
    <mergeCell ref="AY44:BC44"/>
    <mergeCell ref="BD44:BH44"/>
    <mergeCell ref="AT46:AX46"/>
    <mergeCell ref="AT44:AX44"/>
    <mergeCell ref="AT45:AX45"/>
    <mergeCell ref="BD46:BH46"/>
    <mergeCell ref="F47:F49"/>
    <mergeCell ref="G47:G49"/>
    <mergeCell ref="U50:Z52"/>
    <mergeCell ref="AB47:AG49"/>
    <mergeCell ref="H47:M49"/>
    <mergeCell ref="O47:O49"/>
    <mergeCell ref="F50:F52"/>
    <mergeCell ref="AB50:AG52"/>
    <mergeCell ref="BN49:BR49"/>
    <mergeCell ref="AT50:AX50"/>
    <mergeCell ref="AY50:BC50"/>
    <mergeCell ref="BD50:BH50"/>
    <mergeCell ref="BI50:BM50"/>
    <mergeCell ref="BN50:BR50"/>
    <mergeCell ref="BD49:BH49"/>
    <mergeCell ref="BI49:BM49"/>
    <mergeCell ref="AY49:BC49"/>
    <mergeCell ref="AH53:AM55"/>
    <mergeCell ref="AN47:AQ49"/>
    <mergeCell ref="AN53:AQ55"/>
    <mergeCell ref="AN50:AQ52"/>
    <mergeCell ref="AH50:AM52"/>
    <mergeCell ref="S47:S49"/>
    <mergeCell ref="U47:Z49"/>
    <mergeCell ref="AA47:AA49"/>
    <mergeCell ref="AB56:AG58"/>
    <mergeCell ref="S53:S55"/>
    <mergeCell ref="U53:Z55"/>
    <mergeCell ref="AA53:AA55"/>
    <mergeCell ref="AA50:AA52"/>
    <mergeCell ref="BI47:BM47"/>
    <mergeCell ref="AT49:AX49"/>
    <mergeCell ref="AT48:AX48"/>
    <mergeCell ref="AT47:AX47"/>
    <mergeCell ref="AH47:AM49"/>
    <mergeCell ref="O53:O55"/>
    <mergeCell ref="AB53:AG55"/>
    <mergeCell ref="G50:G52"/>
    <mergeCell ref="G56:G58"/>
    <mergeCell ref="H56:M58"/>
    <mergeCell ref="O56:O58"/>
    <mergeCell ref="S50:S52"/>
    <mergeCell ref="H50:M52"/>
    <mergeCell ref="O50:O52"/>
    <mergeCell ref="S56:S58"/>
    <mergeCell ref="AH56:AM58"/>
    <mergeCell ref="AH62:AM64"/>
    <mergeCell ref="U56:Z58"/>
    <mergeCell ref="AA56:AA58"/>
    <mergeCell ref="F53:F55"/>
    <mergeCell ref="F56:F58"/>
    <mergeCell ref="S59:S61"/>
    <mergeCell ref="F59:F61"/>
    <mergeCell ref="G53:G55"/>
    <mergeCell ref="H53:M55"/>
    <mergeCell ref="F62:F64"/>
    <mergeCell ref="AN56:AQ58"/>
    <mergeCell ref="AN62:AQ64"/>
    <mergeCell ref="AN59:AQ61"/>
    <mergeCell ref="AH59:AM61"/>
    <mergeCell ref="U59:Z61"/>
    <mergeCell ref="G62:G64"/>
    <mergeCell ref="H62:M64"/>
    <mergeCell ref="O62:O64"/>
    <mergeCell ref="AA59:AA61"/>
    <mergeCell ref="H65:M67"/>
    <mergeCell ref="AH65:AM67"/>
    <mergeCell ref="G59:G61"/>
    <mergeCell ref="H59:M61"/>
    <mergeCell ref="O59:O61"/>
    <mergeCell ref="AB59:AG61"/>
    <mergeCell ref="S62:S64"/>
    <mergeCell ref="U62:Z64"/>
    <mergeCell ref="AA62:AA64"/>
    <mergeCell ref="AB62:AG64"/>
    <mergeCell ref="AN68:AQ70"/>
    <mergeCell ref="AB71:AG73"/>
    <mergeCell ref="AA68:AA70"/>
    <mergeCell ref="AN65:AQ67"/>
    <mergeCell ref="AH68:AM70"/>
    <mergeCell ref="AN71:AQ73"/>
    <mergeCell ref="AH71:AM73"/>
    <mergeCell ref="AB68:AG70"/>
    <mergeCell ref="G71:G73"/>
    <mergeCell ref="H71:M73"/>
    <mergeCell ref="F65:F67"/>
    <mergeCell ref="G65:G67"/>
    <mergeCell ref="AB65:AG67"/>
    <mergeCell ref="U65:Z67"/>
    <mergeCell ref="AA65:AA67"/>
    <mergeCell ref="O65:O67"/>
    <mergeCell ref="S65:S67"/>
    <mergeCell ref="U68:Z70"/>
    <mergeCell ref="O71:O73"/>
    <mergeCell ref="S71:S73"/>
    <mergeCell ref="U71:Z73"/>
    <mergeCell ref="AA71:AA73"/>
    <mergeCell ref="F68:F70"/>
    <mergeCell ref="G68:G70"/>
    <mergeCell ref="H68:M70"/>
    <mergeCell ref="O68:O70"/>
    <mergeCell ref="S68:S70"/>
    <mergeCell ref="F71:F73"/>
  </mergeCells>
  <conditionalFormatting sqref="AY14:CG41">
    <cfRule type="cellIs" priority="1" dxfId="3" operator="equal" stopIfTrue="1">
      <formula>"○"</formula>
    </cfRule>
  </conditionalFormatting>
  <printOptions/>
  <pageMargins left="0.2" right="0.2" top="0.2" bottom="0.25" header="0.5118055555555556" footer="0.2"/>
  <pageSetup firstPageNumber="-4105" useFirstPageNumber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73"/>
  <sheetViews>
    <sheetView view="pageBreakPreview" zoomScale="96" zoomScaleNormal="85" zoomScaleSheetLayoutView="96" zoomScalePageLayoutView="0" workbookViewId="0" topLeftCell="F43">
      <selection activeCell="CQ42" sqref="CQ42"/>
    </sheetView>
  </sheetViews>
  <sheetFormatPr defaultColWidth="9.00390625" defaultRowHeight="13.5"/>
  <cols>
    <col min="1" max="2" width="4.00390625" style="0" hidden="1" customWidth="1"/>
    <col min="3" max="3" width="2.875" style="0" hidden="1" customWidth="1"/>
    <col min="4" max="4" width="3.375" style="0" hidden="1" customWidth="1"/>
    <col min="5" max="5" width="2.25390625" style="0" hidden="1" customWidth="1"/>
    <col min="6" max="6" width="4.50390625" style="0" bestFit="1" customWidth="1"/>
    <col min="7" max="7" width="2.25390625" style="0" customWidth="1"/>
    <col min="8" max="13" width="1.4921875" style="0" customWidth="1"/>
    <col min="14" max="14" width="2.00390625" style="0" customWidth="1"/>
    <col min="15" max="15" width="2.25390625" style="0" customWidth="1"/>
    <col min="16" max="16" width="4.50390625" style="0" bestFit="1" customWidth="1"/>
    <col min="17" max="17" width="2.25390625" style="0" customWidth="1"/>
    <col min="18" max="18" width="4.50390625" style="0" bestFit="1" customWidth="1"/>
    <col min="19" max="19" width="2.25390625" style="0" customWidth="1"/>
    <col min="20" max="20" width="2.00390625" style="0" customWidth="1"/>
    <col min="21" max="26" width="1.4921875" style="0" customWidth="1"/>
    <col min="27" max="27" width="2.25390625" style="0" customWidth="1"/>
    <col min="28" max="39" width="1.37890625" style="0" customWidth="1"/>
    <col min="40" max="43" width="1.4921875" style="0" customWidth="1"/>
    <col min="44" max="44" width="1.25" style="0" customWidth="1"/>
    <col min="45" max="45" width="2.25390625" style="0" customWidth="1"/>
    <col min="46" max="50" width="1.75390625" style="0" customWidth="1"/>
    <col min="51" max="85" width="1.625" style="0" customWidth="1"/>
    <col min="86" max="86" width="2.25390625" style="0" customWidth="1"/>
    <col min="87" max="87" width="1.625" style="0" customWidth="1"/>
    <col min="88" max="88" width="2.25390625" style="0" customWidth="1"/>
    <col min="89" max="91" width="1.875" style="0" customWidth="1"/>
    <col min="92" max="94" width="2.50390625" style="0" customWidth="1"/>
    <col min="95" max="97" width="1.75390625" style="0" customWidth="1"/>
    <col min="98" max="104" width="2.25390625" style="0" customWidth="1"/>
  </cols>
  <sheetData>
    <row r="1" spans="5:97" ht="18.75">
      <c r="E1" s="12"/>
      <c r="F1" s="110" t="s">
        <v>320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</row>
    <row r="2" spans="6:105" ht="12.75"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CT2" s="18"/>
      <c r="CU2" s="18"/>
      <c r="CV2" s="18"/>
      <c r="CW2" s="18"/>
      <c r="CX2" s="18"/>
      <c r="CY2" s="18"/>
      <c r="CZ2" s="18"/>
      <c r="DA2" s="18"/>
    </row>
    <row r="3" spans="5:105" ht="16.5">
      <c r="E3" s="10"/>
      <c r="F3" s="114" t="s">
        <v>327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26"/>
      <c r="AT3" s="26"/>
      <c r="AU3" s="26"/>
      <c r="AV3" s="26"/>
      <c r="AW3" s="26"/>
      <c r="AX3" s="19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"/>
      <c r="CS3" s="3"/>
      <c r="CT3" s="18"/>
      <c r="CU3" s="18"/>
      <c r="CV3" s="18"/>
      <c r="CW3" s="18"/>
      <c r="CX3" s="18"/>
      <c r="CY3" s="18"/>
      <c r="CZ3" s="18"/>
      <c r="DA3" s="18"/>
    </row>
    <row r="4" spans="5:105" ht="11.25" customHeight="1">
      <c r="E4" s="10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6"/>
      <c r="AT4" s="26"/>
      <c r="AU4" s="26"/>
      <c r="AV4" s="26"/>
      <c r="AW4" s="26"/>
      <c r="AX4" s="21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S4" s="4"/>
      <c r="CT4" s="18"/>
      <c r="CU4" s="18"/>
      <c r="CV4" s="18"/>
      <c r="CW4" s="18"/>
      <c r="CX4" s="18"/>
      <c r="CY4" s="18"/>
      <c r="CZ4" s="18"/>
      <c r="DA4" s="18"/>
    </row>
    <row r="5" spans="5:105" ht="16.5">
      <c r="E5" s="10"/>
      <c r="F5" s="114" t="s">
        <v>322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26"/>
      <c r="AT5" s="26"/>
      <c r="AU5" s="26"/>
      <c r="AV5" s="26"/>
      <c r="AW5" s="26"/>
      <c r="AX5" s="21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S5" s="4"/>
      <c r="CT5" s="18"/>
      <c r="CU5" s="18"/>
      <c r="CV5" s="18"/>
      <c r="CW5" s="18"/>
      <c r="CX5" s="18"/>
      <c r="CY5" s="18"/>
      <c r="CZ5" s="18"/>
      <c r="DA5" s="18"/>
    </row>
    <row r="6" spans="5:105" ht="11.25" customHeight="1">
      <c r="E6" s="1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10"/>
      <c r="AT6" s="10"/>
      <c r="AU6" s="10"/>
      <c r="AV6" s="10"/>
      <c r="AW6" s="10"/>
      <c r="AX6" s="23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6"/>
      <c r="CS6" s="7"/>
      <c r="CT6" s="18"/>
      <c r="CU6" s="18"/>
      <c r="CV6" s="18"/>
      <c r="CW6" s="18"/>
      <c r="CX6" s="18"/>
      <c r="CY6" s="18"/>
      <c r="CZ6" s="18"/>
      <c r="DA6" s="18"/>
    </row>
    <row r="7" spans="6:52" ht="16.5">
      <c r="F7" s="40" t="s">
        <v>328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11"/>
      <c r="AT7" s="11"/>
      <c r="AU7" s="11"/>
      <c r="AV7" s="11"/>
      <c r="AW7" s="11"/>
      <c r="AX7" s="11"/>
      <c r="AY7" s="11"/>
      <c r="AZ7" s="11"/>
    </row>
    <row r="8" spans="5:52" ht="16.5">
      <c r="E8" s="1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11"/>
      <c r="AT8" s="11"/>
      <c r="AU8" s="17" t="s">
        <v>192</v>
      </c>
      <c r="AV8" s="11"/>
      <c r="AW8" s="11"/>
      <c r="AX8" s="11"/>
      <c r="AY8" s="11"/>
      <c r="AZ8" s="11"/>
    </row>
    <row r="9" spans="5:47" ht="12.75">
      <c r="E9" s="9"/>
      <c r="F9" s="9"/>
      <c r="G9" s="9"/>
      <c r="H9" s="9"/>
      <c r="I9" s="9"/>
      <c r="J9" s="9"/>
      <c r="K9" s="9"/>
      <c r="L9" s="9"/>
      <c r="M9" s="9"/>
      <c r="N9" s="17" t="s">
        <v>191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U9" t="s">
        <v>190</v>
      </c>
    </row>
    <row r="10" spans="6:97" ht="12.75">
      <c r="F10" s="8"/>
      <c r="G10" s="8"/>
      <c r="H10" s="28" t="s">
        <v>186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186</v>
      </c>
      <c r="V10" s="28"/>
      <c r="W10" s="28"/>
      <c r="X10" s="28"/>
      <c r="Y10" s="28"/>
      <c r="Z10" s="28"/>
      <c r="AA10" s="8"/>
      <c r="AB10" s="28" t="s">
        <v>189</v>
      </c>
      <c r="AC10" s="28"/>
      <c r="AD10" s="28"/>
      <c r="AE10" s="28"/>
      <c r="AF10" s="28"/>
      <c r="AG10" s="28"/>
      <c r="AH10" s="28" t="s">
        <v>188</v>
      </c>
      <c r="AI10" s="28"/>
      <c r="AJ10" s="28"/>
      <c r="AK10" s="28"/>
      <c r="AL10" s="28"/>
      <c r="AM10" s="28"/>
      <c r="AN10" s="28" t="s">
        <v>187</v>
      </c>
      <c r="AO10" s="28"/>
      <c r="AP10" s="28"/>
      <c r="AQ10" s="28"/>
      <c r="AS10" s="28" t="s">
        <v>186</v>
      </c>
      <c r="AT10" s="28"/>
      <c r="AU10" s="28"/>
      <c r="AV10" s="28"/>
      <c r="AW10" s="28"/>
      <c r="AX10" s="28"/>
      <c r="AY10" s="28" t="s">
        <v>170</v>
      </c>
      <c r="AZ10" s="28"/>
      <c r="BA10" s="28"/>
      <c r="BB10" s="28"/>
      <c r="BC10" s="28"/>
      <c r="BD10" s="28" t="s">
        <v>169</v>
      </c>
      <c r="BE10" s="28"/>
      <c r="BF10" s="28"/>
      <c r="BG10" s="28"/>
      <c r="BH10" s="28"/>
      <c r="BI10" s="28" t="s">
        <v>168</v>
      </c>
      <c r="BJ10" s="28"/>
      <c r="BK10" s="28"/>
      <c r="BL10" s="28"/>
      <c r="BM10" s="28"/>
      <c r="BN10" s="28" t="s">
        <v>167</v>
      </c>
      <c r="BO10" s="28"/>
      <c r="BP10" s="28"/>
      <c r="BQ10" s="28"/>
      <c r="BR10" s="28"/>
      <c r="BS10" s="28" t="s">
        <v>166</v>
      </c>
      <c r="BT10" s="28"/>
      <c r="BU10" s="28"/>
      <c r="BV10" s="28"/>
      <c r="BW10" s="28"/>
      <c r="BX10" s="28" t="s">
        <v>165</v>
      </c>
      <c r="BY10" s="28"/>
      <c r="BZ10" s="28"/>
      <c r="CA10" s="28"/>
      <c r="CB10" s="28"/>
      <c r="CC10" s="28" t="s">
        <v>164</v>
      </c>
      <c r="CD10" s="28"/>
      <c r="CE10" s="28"/>
      <c r="CF10" s="28"/>
      <c r="CG10" s="28"/>
      <c r="CH10" s="35" t="s">
        <v>185</v>
      </c>
      <c r="CI10" s="31"/>
      <c r="CJ10" s="32"/>
      <c r="CK10" s="111" t="s">
        <v>228</v>
      </c>
      <c r="CL10" s="112"/>
      <c r="CM10" s="112"/>
      <c r="CN10" s="111" t="s">
        <v>227</v>
      </c>
      <c r="CO10" s="112"/>
      <c r="CP10" s="112"/>
      <c r="CQ10" s="28" t="s">
        <v>182</v>
      </c>
      <c r="CR10" s="28"/>
      <c r="CS10" s="28"/>
    </row>
    <row r="11" spans="3:97" ht="14.25" customHeight="1">
      <c r="C11">
        <f aca="true" t="shared" si="0" ref="C11:C73">IF(P11&gt;R11,1,0)</f>
        <v>0</v>
      </c>
      <c r="D11">
        <f aca="true" t="shared" si="1" ref="D11:D73">IF(R11&gt;P11,1,0)</f>
        <v>1</v>
      </c>
      <c r="F11" s="28" t="s">
        <v>234</v>
      </c>
      <c r="G11" s="28"/>
      <c r="H11" s="38" t="str">
        <f>AT14</f>
        <v>国頭</v>
      </c>
      <c r="I11" s="38"/>
      <c r="J11" s="38"/>
      <c r="K11" s="38"/>
      <c r="L11" s="38"/>
      <c r="M11" s="38"/>
      <c r="N11" s="1"/>
      <c r="O11" s="47" t="s">
        <v>162</v>
      </c>
      <c r="P11" s="2">
        <v>19</v>
      </c>
      <c r="Q11" s="2" t="s">
        <v>16</v>
      </c>
      <c r="R11" s="2">
        <v>21</v>
      </c>
      <c r="S11" s="47" t="s">
        <v>161</v>
      </c>
      <c r="T11" s="3"/>
      <c r="U11" s="38" t="str">
        <f>AT18</f>
        <v>中頭</v>
      </c>
      <c r="V11" s="38"/>
      <c r="W11" s="38"/>
      <c r="X11" s="38"/>
      <c r="Y11" s="38"/>
      <c r="Z11" s="38"/>
      <c r="AA11" s="28"/>
      <c r="AB11" s="38" t="s">
        <v>298</v>
      </c>
      <c r="AC11" s="38"/>
      <c r="AD11" s="38"/>
      <c r="AE11" s="38"/>
      <c r="AF11" s="38"/>
      <c r="AG11" s="38"/>
      <c r="AH11" s="38" t="s">
        <v>311</v>
      </c>
      <c r="AI11" s="38"/>
      <c r="AJ11" s="38"/>
      <c r="AK11" s="38"/>
      <c r="AL11" s="38"/>
      <c r="AM11" s="38"/>
      <c r="AN11" s="38" t="s">
        <v>307</v>
      </c>
      <c r="AO11" s="38"/>
      <c r="AP11" s="38"/>
      <c r="AQ11" s="38"/>
      <c r="AS11" s="28"/>
      <c r="AT11" s="28"/>
      <c r="AU11" s="28"/>
      <c r="AV11" s="28"/>
      <c r="AW11" s="28"/>
      <c r="AX11" s="28"/>
      <c r="AY11" s="44" t="str">
        <f>AT14</f>
        <v>国頭</v>
      </c>
      <c r="AZ11" s="45"/>
      <c r="BA11" s="45"/>
      <c r="BB11" s="45"/>
      <c r="BC11" s="46"/>
      <c r="BD11" s="44" t="str">
        <f>AT18</f>
        <v>中頭</v>
      </c>
      <c r="BE11" s="45"/>
      <c r="BF11" s="45"/>
      <c r="BG11" s="45"/>
      <c r="BH11" s="46"/>
      <c r="BI11" s="44" t="str">
        <f>AT22</f>
        <v>浦添</v>
      </c>
      <c r="BJ11" s="45"/>
      <c r="BK11" s="45"/>
      <c r="BL11" s="45"/>
      <c r="BM11" s="46"/>
      <c r="BN11" s="44" t="str">
        <f>AT26</f>
        <v>那覇</v>
      </c>
      <c r="BO11" s="45"/>
      <c r="BP11" s="45"/>
      <c r="BQ11" s="45"/>
      <c r="BR11" s="46"/>
      <c r="BS11" s="44" t="str">
        <f>AT30</f>
        <v>島尻</v>
      </c>
      <c r="BT11" s="45"/>
      <c r="BU11" s="45"/>
      <c r="BV11" s="45"/>
      <c r="BW11" s="46"/>
      <c r="BX11" s="44" t="str">
        <f>AT34</f>
        <v>宮古</v>
      </c>
      <c r="BY11" s="45"/>
      <c r="BZ11" s="45"/>
      <c r="CA11" s="45"/>
      <c r="CB11" s="46"/>
      <c r="CC11" s="44" t="str">
        <f>AT38</f>
        <v>八重山</v>
      </c>
      <c r="CD11" s="45"/>
      <c r="CE11" s="45"/>
      <c r="CF11" s="45"/>
      <c r="CG11" s="46"/>
      <c r="CH11" s="53"/>
      <c r="CI11" s="37"/>
      <c r="CJ11" s="54"/>
      <c r="CK11" s="112"/>
      <c r="CL11" s="112"/>
      <c r="CM11" s="112"/>
      <c r="CN11" s="112"/>
      <c r="CO11" s="112"/>
      <c r="CP11" s="112"/>
      <c r="CQ11" s="28"/>
      <c r="CR11" s="28"/>
      <c r="CS11" s="28"/>
    </row>
    <row r="12" spans="1:97" ht="14.25" customHeight="1">
      <c r="A12">
        <f>IF(N12="",0,N12)</f>
        <v>0</v>
      </c>
      <c r="B12">
        <f>IF(T12="",0,T12)</f>
        <v>2</v>
      </c>
      <c r="C12">
        <f t="shared" si="0"/>
        <v>0</v>
      </c>
      <c r="D12">
        <f t="shared" si="1"/>
        <v>1</v>
      </c>
      <c r="F12" s="28"/>
      <c r="G12" s="28"/>
      <c r="H12" s="38"/>
      <c r="I12" s="38"/>
      <c r="J12" s="38"/>
      <c r="K12" s="38"/>
      <c r="L12" s="38"/>
      <c r="M12" s="38"/>
      <c r="N12" s="8">
        <f>IF(SUM(C11:D13)&gt;0,SUM(C11:C13),"")</f>
        <v>0</v>
      </c>
      <c r="O12" s="48"/>
      <c r="P12">
        <v>10</v>
      </c>
      <c r="Q12" t="s">
        <v>16</v>
      </c>
      <c r="R12">
        <v>21</v>
      </c>
      <c r="S12" s="48"/>
      <c r="T12" s="8">
        <f>IF(SUM(C11:D13)&gt;0,SUM(D11:D13),"")</f>
        <v>2</v>
      </c>
      <c r="U12" s="38"/>
      <c r="V12" s="38"/>
      <c r="W12" s="38"/>
      <c r="X12" s="38"/>
      <c r="Y12" s="38"/>
      <c r="Z12" s="38"/>
      <c r="AA12" s="2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S12" s="28"/>
      <c r="AT12" s="28"/>
      <c r="AU12" s="28"/>
      <c r="AV12" s="28"/>
      <c r="AW12" s="28"/>
      <c r="AX12" s="28"/>
      <c r="AY12" s="36" t="s">
        <v>181</v>
      </c>
      <c r="AZ12" s="33"/>
      <c r="BA12" s="6"/>
      <c r="BB12" s="33" t="s">
        <v>180</v>
      </c>
      <c r="BC12" s="34"/>
      <c r="BD12" s="36" t="s">
        <v>181</v>
      </c>
      <c r="BE12" s="33"/>
      <c r="BF12" s="6"/>
      <c r="BG12" s="33" t="s">
        <v>180</v>
      </c>
      <c r="BH12" s="34"/>
      <c r="BI12" s="36" t="s">
        <v>181</v>
      </c>
      <c r="BJ12" s="33"/>
      <c r="BK12" s="6"/>
      <c r="BL12" s="33" t="s">
        <v>180</v>
      </c>
      <c r="BM12" s="34"/>
      <c r="BN12" s="36" t="s">
        <v>181</v>
      </c>
      <c r="BO12" s="33"/>
      <c r="BP12" s="6"/>
      <c r="BQ12" s="33" t="s">
        <v>180</v>
      </c>
      <c r="BR12" s="34"/>
      <c r="BS12" s="36" t="s">
        <v>181</v>
      </c>
      <c r="BT12" s="33"/>
      <c r="BU12" s="6"/>
      <c r="BV12" s="33" t="s">
        <v>180</v>
      </c>
      <c r="BW12" s="34"/>
      <c r="BX12" s="36" t="s">
        <v>181</v>
      </c>
      <c r="BY12" s="33"/>
      <c r="BZ12" s="6"/>
      <c r="CA12" s="33" t="s">
        <v>180</v>
      </c>
      <c r="CB12" s="34"/>
      <c r="CC12" s="36" t="s">
        <v>181</v>
      </c>
      <c r="CD12" s="33"/>
      <c r="CE12" s="6"/>
      <c r="CF12" s="33" t="s">
        <v>180</v>
      </c>
      <c r="CG12" s="34"/>
      <c r="CH12" s="53"/>
      <c r="CI12" s="37"/>
      <c r="CJ12" s="54"/>
      <c r="CK12" s="112"/>
      <c r="CL12" s="112"/>
      <c r="CM12" s="112"/>
      <c r="CN12" s="112"/>
      <c r="CO12" s="112"/>
      <c r="CP12" s="112"/>
      <c r="CQ12" s="28"/>
      <c r="CR12" s="28"/>
      <c r="CS12" s="28"/>
    </row>
    <row r="13" spans="3:97" ht="14.25" customHeight="1">
      <c r="C13">
        <f t="shared" si="0"/>
        <v>0</v>
      </c>
      <c r="D13">
        <f t="shared" si="1"/>
        <v>0</v>
      </c>
      <c r="F13" s="28"/>
      <c r="G13" s="28"/>
      <c r="H13" s="38"/>
      <c r="I13" s="38"/>
      <c r="J13" s="38"/>
      <c r="K13" s="38"/>
      <c r="L13" s="38"/>
      <c r="M13" s="38"/>
      <c r="N13" s="5"/>
      <c r="O13" s="49"/>
      <c r="P13" s="6"/>
      <c r="Q13" s="6" t="s">
        <v>16</v>
      </c>
      <c r="R13" s="6"/>
      <c r="S13" s="49"/>
      <c r="T13" s="7"/>
      <c r="U13" s="38"/>
      <c r="V13" s="38"/>
      <c r="W13" s="38"/>
      <c r="X13" s="38"/>
      <c r="Y13" s="38"/>
      <c r="Z13" s="38"/>
      <c r="AA13" s="2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S13" s="28"/>
      <c r="AT13" s="28"/>
      <c r="AU13" s="28"/>
      <c r="AV13" s="28"/>
      <c r="AW13" s="28"/>
      <c r="AX13" s="28"/>
      <c r="AY13" s="50" t="s">
        <v>179</v>
      </c>
      <c r="AZ13" s="51"/>
      <c r="BA13" s="51"/>
      <c r="BB13" s="51"/>
      <c r="BC13" s="52"/>
      <c r="BD13" s="50" t="s">
        <v>179</v>
      </c>
      <c r="BE13" s="51"/>
      <c r="BF13" s="51"/>
      <c r="BG13" s="51"/>
      <c r="BH13" s="52"/>
      <c r="BI13" s="50" t="s">
        <v>179</v>
      </c>
      <c r="BJ13" s="51"/>
      <c r="BK13" s="51"/>
      <c r="BL13" s="51"/>
      <c r="BM13" s="52"/>
      <c r="BN13" s="50" t="s">
        <v>179</v>
      </c>
      <c r="BO13" s="51"/>
      <c r="BP13" s="51"/>
      <c r="BQ13" s="51"/>
      <c r="BR13" s="52"/>
      <c r="BS13" s="50" t="s">
        <v>179</v>
      </c>
      <c r="BT13" s="51"/>
      <c r="BU13" s="51"/>
      <c r="BV13" s="51"/>
      <c r="BW13" s="52"/>
      <c r="BX13" s="50" t="s">
        <v>179</v>
      </c>
      <c r="BY13" s="51"/>
      <c r="BZ13" s="51"/>
      <c r="CA13" s="51"/>
      <c r="CB13" s="52"/>
      <c r="CC13" s="50" t="s">
        <v>179</v>
      </c>
      <c r="CD13" s="51"/>
      <c r="CE13" s="51"/>
      <c r="CF13" s="51"/>
      <c r="CG13" s="52"/>
      <c r="CH13" s="36"/>
      <c r="CI13" s="33"/>
      <c r="CJ13" s="34"/>
      <c r="CK13" s="112"/>
      <c r="CL13" s="112"/>
      <c r="CM13" s="112"/>
      <c r="CN13" s="112"/>
      <c r="CO13" s="112"/>
      <c r="CP13" s="112"/>
      <c r="CQ13" s="28"/>
      <c r="CR13" s="28"/>
      <c r="CS13" s="28"/>
    </row>
    <row r="14" spans="3:97" ht="14.25" customHeight="1">
      <c r="C14">
        <f t="shared" si="0"/>
        <v>0</v>
      </c>
      <c r="D14">
        <f t="shared" si="1"/>
        <v>1</v>
      </c>
      <c r="F14" s="28" t="s">
        <v>235</v>
      </c>
      <c r="G14" s="28"/>
      <c r="H14" s="38" t="str">
        <f>AT22</f>
        <v>浦添</v>
      </c>
      <c r="I14" s="38"/>
      <c r="J14" s="38"/>
      <c r="K14" s="38"/>
      <c r="L14" s="38"/>
      <c r="M14" s="38"/>
      <c r="N14" s="1"/>
      <c r="O14" s="47" t="s">
        <v>162</v>
      </c>
      <c r="P14" s="2">
        <v>5</v>
      </c>
      <c r="Q14" s="2" t="s">
        <v>16</v>
      </c>
      <c r="R14" s="2">
        <v>21</v>
      </c>
      <c r="S14" s="47" t="s">
        <v>161</v>
      </c>
      <c r="T14" s="3"/>
      <c r="U14" s="38" t="str">
        <f>AT26</f>
        <v>那覇</v>
      </c>
      <c r="V14" s="38"/>
      <c r="W14" s="38"/>
      <c r="X14" s="38"/>
      <c r="Y14" s="38"/>
      <c r="Z14" s="38"/>
      <c r="AA14" s="28"/>
      <c r="AB14" s="38" t="s">
        <v>312</v>
      </c>
      <c r="AC14" s="38"/>
      <c r="AD14" s="38"/>
      <c r="AE14" s="38"/>
      <c r="AF14" s="38"/>
      <c r="AG14" s="38"/>
      <c r="AH14" s="38" t="s">
        <v>299</v>
      </c>
      <c r="AI14" s="38"/>
      <c r="AJ14" s="38"/>
      <c r="AK14" s="38"/>
      <c r="AL14" s="38"/>
      <c r="AM14" s="38"/>
      <c r="AN14" s="38" t="s">
        <v>302</v>
      </c>
      <c r="AO14" s="38"/>
      <c r="AP14" s="38"/>
      <c r="AQ14" s="38"/>
      <c r="AS14" s="35" t="s">
        <v>170</v>
      </c>
      <c r="AT14" s="98" t="s">
        <v>223</v>
      </c>
      <c r="AU14" s="98"/>
      <c r="AV14" s="98"/>
      <c r="AW14" s="98"/>
      <c r="AX14" s="98"/>
      <c r="AY14" s="56"/>
      <c r="AZ14" s="56"/>
      <c r="BA14" s="56"/>
      <c r="BB14" s="56"/>
      <c r="BC14" s="56"/>
      <c r="BD14" s="35" t="str">
        <f>IF(BD16="-","-",IF(BD16&gt;BG16,"○","×"))</f>
        <v>×</v>
      </c>
      <c r="BE14" s="31"/>
      <c r="BF14" s="31"/>
      <c r="BG14" s="31"/>
      <c r="BH14" s="32"/>
      <c r="BI14" s="35" t="str">
        <f>IF(BI16="-","-",IF(BI16&gt;BL16,"○","×"))</f>
        <v>○</v>
      </c>
      <c r="BJ14" s="31"/>
      <c r="BK14" s="31"/>
      <c r="BL14" s="31"/>
      <c r="BM14" s="32"/>
      <c r="BN14" s="35" t="str">
        <f>IF(BN16="-","-",IF(BN16&gt;BQ16,"○","×"))</f>
        <v>×</v>
      </c>
      <c r="BO14" s="31"/>
      <c r="BP14" s="31"/>
      <c r="BQ14" s="31"/>
      <c r="BR14" s="32"/>
      <c r="BS14" s="35" t="str">
        <f>IF(BS16="-","-",IF(BS16&gt;BV16,"○","×"))</f>
        <v>×</v>
      </c>
      <c r="BT14" s="31"/>
      <c r="BU14" s="31"/>
      <c r="BV14" s="31"/>
      <c r="BW14" s="32"/>
      <c r="BX14" s="35" t="str">
        <f>IF(BX16="-","-",IF(BX16&gt;CA16,"○","×"))</f>
        <v>×</v>
      </c>
      <c r="BY14" s="31"/>
      <c r="BZ14" s="31"/>
      <c r="CA14" s="31"/>
      <c r="CB14" s="32"/>
      <c r="CC14" s="35" t="str">
        <f>IF(CC16="-","-",IF(CC16&gt;CF16,"○","×"))</f>
        <v>○</v>
      </c>
      <c r="CD14" s="31"/>
      <c r="CE14" s="31"/>
      <c r="CF14" s="31"/>
      <c r="CG14" s="32"/>
      <c r="CH14" s="2"/>
      <c r="CI14" s="2"/>
      <c r="CJ14" s="3"/>
      <c r="CK14" s="100">
        <f>IF(AY44="","",AY44/BD44)</f>
        <v>0.4</v>
      </c>
      <c r="CL14" s="100"/>
      <c r="CM14" s="100"/>
      <c r="CN14" s="55">
        <f>IF(BI44="","",BI44/BN44)</f>
        <v>0.7088122605363985</v>
      </c>
      <c r="CO14" s="55"/>
      <c r="CP14" s="55"/>
      <c r="CQ14" s="113">
        <v>5</v>
      </c>
      <c r="CR14" s="113"/>
      <c r="CS14" s="113"/>
    </row>
    <row r="15" spans="1:97" ht="14.25" customHeight="1">
      <c r="A15">
        <f>IF(N15="",0,N15)</f>
        <v>0</v>
      </c>
      <c r="B15">
        <f>IF(T15="",0,T15)</f>
        <v>2</v>
      </c>
      <c r="C15">
        <f t="shared" si="0"/>
        <v>0</v>
      </c>
      <c r="D15">
        <f t="shared" si="1"/>
        <v>1</v>
      </c>
      <c r="F15" s="28"/>
      <c r="G15" s="28"/>
      <c r="H15" s="38"/>
      <c r="I15" s="38"/>
      <c r="J15" s="38"/>
      <c r="K15" s="38"/>
      <c r="L15" s="38"/>
      <c r="M15" s="38"/>
      <c r="N15" s="8">
        <f>IF(SUM(C14:D16)&gt;0,SUM(C14:C16),"")</f>
        <v>0</v>
      </c>
      <c r="O15" s="48"/>
      <c r="P15">
        <v>17</v>
      </c>
      <c r="Q15" t="s">
        <v>16</v>
      </c>
      <c r="R15">
        <v>21</v>
      </c>
      <c r="S15" s="48"/>
      <c r="T15" s="8">
        <f>IF(SUM(C14:D16)&gt;0,SUM(D14:D16),"")</f>
        <v>2</v>
      </c>
      <c r="U15" s="38"/>
      <c r="V15" s="38"/>
      <c r="W15" s="38"/>
      <c r="X15" s="38"/>
      <c r="Y15" s="38"/>
      <c r="Z15" s="38"/>
      <c r="AA15" s="2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S15" s="53"/>
      <c r="AT15" s="98"/>
      <c r="AU15" s="98"/>
      <c r="AV15" s="98"/>
      <c r="AW15" s="98"/>
      <c r="AX15" s="98"/>
      <c r="AY15" s="56"/>
      <c r="AZ15" s="56"/>
      <c r="BA15" s="56"/>
      <c r="BB15" s="56"/>
      <c r="BC15" s="56"/>
      <c r="BD15" s="36"/>
      <c r="BE15" s="33"/>
      <c r="BF15" s="33"/>
      <c r="BG15" s="33"/>
      <c r="BH15" s="34"/>
      <c r="BI15" s="36"/>
      <c r="BJ15" s="33"/>
      <c r="BK15" s="33"/>
      <c r="BL15" s="33"/>
      <c r="BM15" s="34"/>
      <c r="BN15" s="36"/>
      <c r="BO15" s="33"/>
      <c r="BP15" s="33"/>
      <c r="BQ15" s="33"/>
      <c r="BR15" s="34"/>
      <c r="BS15" s="36"/>
      <c r="BT15" s="33"/>
      <c r="BU15" s="33"/>
      <c r="BV15" s="33"/>
      <c r="BW15" s="34"/>
      <c r="BX15" s="36"/>
      <c r="BY15" s="33"/>
      <c r="BZ15" s="33"/>
      <c r="CA15" s="33"/>
      <c r="CB15" s="34"/>
      <c r="CC15" s="36"/>
      <c r="CD15" s="33"/>
      <c r="CE15" s="33"/>
      <c r="CF15" s="33"/>
      <c r="CG15" s="34"/>
      <c r="CH15" s="37">
        <f>COUNTIF(AY14:CG15,"○")</f>
        <v>2</v>
      </c>
      <c r="CI15" s="37" t="s">
        <v>16</v>
      </c>
      <c r="CJ15" s="37">
        <f>COUNTIF(AY14:CG15,"×")</f>
        <v>4</v>
      </c>
      <c r="CK15" s="100"/>
      <c r="CL15" s="100"/>
      <c r="CM15" s="100"/>
      <c r="CN15" s="55"/>
      <c r="CO15" s="55"/>
      <c r="CP15" s="55"/>
      <c r="CQ15" s="113"/>
      <c r="CR15" s="113"/>
      <c r="CS15" s="113"/>
    </row>
    <row r="16" spans="3:97" ht="14.25" customHeight="1">
      <c r="C16">
        <f t="shared" si="0"/>
        <v>0</v>
      </c>
      <c r="D16">
        <f t="shared" si="1"/>
        <v>0</v>
      </c>
      <c r="F16" s="28"/>
      <c r="G16" s="28"/>
      <c r="H16" s="38"/>
      <c r="I16" s="38"/>
      <c r="J16" s="38"/>
      <c r="K16" s="38"/>
      <c r="L16" s="38"/>
      <c r="M16" s="38"/>
      <c r="N16" s="5"/>
      <c r="O16" s="49"/>
      <c r="P16" s="6"/>
      <c r="Q16" s="6" t="s">
        <v>16</v>
      </c>
      <c r="R16" s="6"/>
      <c r="S16" s="49"/>
      <c r="T16" s="7"/>
      <c r="U16" s="38"/>
      <c r="V16" s="38"/>
      <c r="W16" s="38"/>
      <c r="X16" s="38"/>
      <c r="Y16" s="38"/>
      <c r="Z16" s="38"/>
      <c r="AA16" s="2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S16" s="53"/>
      <c r="AT16" s="98"/>
      <c r="AU16" s="98"/>
      <c r="AV16" s="98"/>
      <c r="AW16" s="98"/>
      <c r="AX16" s="98"/>
      <c r="AY16" s="56"/>
      <c r="AZ16" s="56"/>
      <c r="BA16" s="56"/>
      <c r="BB16" s="56"/>
      <c r="BC16" s="56"/>
      <c r="BD16" s="35">
        <f>IF(N12="","-",N12)</f>
        <v>0</v>
      </c>
      <c r="BE16" s="31"/>
      <c r="BF16" s="31" t="s">
        <v>176</v>
      </c>
      <c r="BG16" s="31">
        <f>IF(T12="","-",T12)</f>
        <v>2</v>
      </c>
      <c r="BH16" s="31"/>
      <c r="BI16" s="35">
        <f>IF(N30="","-",N30)</f>
        <v>2</v>
      </c>
      <c r="BJ16" s="31"/>
      <c r="BK16" s="31" t="s">
        <v>176</v>
      </c>
      <c r="BL16" s="31">
        <f>IF(T30="","-",T30)</f>
        <v>1</v>
      </c>
      <c r="BM16" s="32"/>
      <c r="BN16" s="31">
        <f>IF(N54="","-",N54)</f>
        <v>0</v>
      </c>
      <c r="BO16" s="31"/>
      <c r="BP16" s="31" t="s">
        <v>176</v>
      </c>
      <c r="BQ16" s="31">
        <f>IF(T54="","-",T54)</f>
        <v>2</v>
      </c>
      <c r="BR16" s="31"/>
      <c r="BS16" s="35">
        <f>IF(N63="","-",N63)</f>
        <v>0</v>
      </c>
      <c r="BT16" s="31"/>
      <c r="BU16" s="31" t="s">
        <v>176</v>
      </c>
      <c r="BV16" s="31">
        <f>IF(T63="","-",T63)</f>
        <v>2</v>
      </c>
      <c r="BW16" s="32"/>
      <c r="BX16" s="35">
        <f>IF(N69="","-",N69)</f>
        <v>0</v>
      </c>
      <c r="BY16" s="31"/>
      <c r="BZ16" s="31" t="s">
        <v>176</v>
      </c>
      <c r="CA16" s="31">
        <f>IF(T69="","-",T69)</f>
        <v>2</v>
      </c>
      <c r="CB16" s="32"/>
      <c r="CC16" s="35">
        <f>IF(N72="","-",N72)</f>
        <v>2</v>
      </c>
      <c r="CD16" s="31"/>
      <c r="CE16" s="31" t="s">
        <v>176</v>
      </c>
      <c r="CF16" s="31">
        <f>IF(T72="","-",T72)</f>
        <v>1</v>
      </c>
      <c r="CG16" s="32"/>
      <c r="CH16" s="37"/>
      <c r="CI16" s="37"/>
      <c r="CJ16" s="37"/>
      <c r="CK16" s="100"/>
      <c r="CL16" s="100"/>
      <c r="CM16" s="100"/>
      <c r="CN16" s="55"/>
      <c r="CO16" s="55"/>
      <c r="CP16" s="55"/>
      <c r="CQ16" s="113"/>
      <c r="CR16" s="113"/>
      <c r="CS16" s="113"/>
    </row>
    <row r="17" spans="3:97" ht="14.25" customHeight="1">
      <c r="C17">
        <f t="shared" si="0"/>
        <v>1</v>
      </c>
      <c r="D17">
        <f t="shared" si="1"/>
        <v>0</v>
      </c>
      <c r="F17" s="28" t="s">
        <v>236</v>
      </c>
      <c r="G17" s="28"/>
      <c r="H17" s="38" t="str">
        <f>AT30</f>
        <v>島尻</v>
      </c>
      <c r="I17" s="38"/>
      <c r="J17" s="38"/>
      <c r="K17" s="38"/>
      <c r="L17" s="38"/>
      <c r="M17" s="38"/>
      <c r="N17" s="1"/>
      <c r="O17" s="47" t="s">
        <v>162</v>
      </c>
      <c r="P17" s="2">
        <v>21</v>
      </c>
      <c r="Q17" s="2" t="s">
        <v>16</v>
      </c>
      <c r="R17" s="2">
        <v>11</v>
      </c>
      <c r="S17" s="47" t="s">
        <v>161</v>
      </c>
      <c r="T17" s="3"/>
      <c r="U17" s="38" t="str">
        <f>AT34</f>
        <v>宮古</v>
      </c>
      <c r="V17" s="38"/>
      <c r="W17" s="38"/>
      <c r="X17" s="38"/>
      <c r="Y17" s="38"/>
      <c r="Z17" s="38"/>
      <c r="AA17" s="28"/>
      <c r="AB17" s="38" t="s">
        <v>315</v>
      </c>
      <c r="AC17" s="38"/>
      <c r="AD17" s="38"/>
      <c r="AE17" s="38"/>
      <c r="AF17" s="38"/>
      <c r="AG17" s="38"/>
      <c r="AH17" s="38" t="s">
        <v>302</v>
      </c>
      <c r="AI17" s="38"/>
      <c r="AJ17" s="38"/>
      <c r="AK17" s="38"/>
      <c r="AL17" s="38"/>
      <c r="AM17" s="38"/>
      <c r="AN17" s="38" t="s">
        <v>314</v>
      </c>
      <c r="AO17" s="38"/>
      <c r="AP17" s="38"/>
      <c r="AQ17" s="38"/>
      <c r="AS17" s="36"/>
      <c r="AT17" s="98"/>
      <c r="AU17" s="98"/>
      <c r="AV17" s="98"/>
      <c r="AW17" s="98"/>
      <c r="AX17" s="98"/>
      <c r="AY17" s="56"/>
      <c r="AZ17" s="56"/>
      <c r="BA17" s="56"/>
      <c r="BB17" s="56"/>
      <c r="BC17" s="56"/>
      <c r="BD17" s="36"/>
      <c r="BE17" s="33"/>
      <c r="BF17" s="33"/>
      <c r="BG17" s="33"/>
      <c r="BH17" s="33"/>
      <c r="BI17" s="36"/>
      <c r="BJ17" s="33"/>
      <c r="BK17" s="33"/>
      <c r="BL17" s="33"/>
      <c r="BM17" s="34"/>
      <c r="BN17" s="33"/>
      <c r="BO17" s="33"/>
      <c r="BP17" s="33"/>
      <c r="BQ17" s="33"/>
      <c r="BR17" s="33"/>
      <c r="BS17" s="36"/>
      <c r="BT17" s="33"/>
      <c r="BU17" s="33"/>
      <c r="BV17" s="33"/>
      <c r="BW17" s="34"/>
      <c r="BX17" s="36"/>
      <c r="BY17" s="33"/>
      <c r="BZ17" s="33"/>
      <c r="CA17" s="33"/>
      <c r="CB17" s="34"/>
      <c r="CC17" s="36"/>
      <c r="CD17" s="33"/>
      <c r="CE17" s="33"/>
      <c r="CF17" s="33"/>
      <c r="CG17" s="34"/>
      <c r="CH17" s="6"/>
      <c r="CI17" s="6"/>
      <c r="CJ17" s="7"/>
      <c r="CK17" s="100"/>
      <c r="CL17" s="100"/>
      <c r="CM17" s="100"/>
      <c r="CN17" s="55"/>
      <c r="CO17" s="55"/>
      <c r="CP17" s="55"/>
      <c r="CQ17" s="113"/>
      <c r="CR17" s="113"/>
      <c r="CS17" s="113"/>
    </row>
    <row r="18" spans="1:97" ht="14.25" customHeight="1">
      <c r="A18">
        <f>IF(N18="",0,N18)</f>
        <v>2</v>
      </c>
      <c r="B18">
        <f>IF(T18="",0,T18)</f>
        <v>0</v>
      </c>
      <c r="C18">
        <f t="shared" si="0"/>
        <v>1</v>
      </c>
      <c r="D18">
        <f t="shared" si="1"/>
        <v>0</v>
      </c>
      <c r="F18" s="28"/>
      <c r="G18" s="28"/>
      <c r="H18" s="38"/>
      <c r="I18" s="38"/>
      <c r="J18" s="38"/>
      <c r="K18" s="38"/>
      <c r="L18" s="38"/>
      <c r="M18" s="38"/>
      <c r="N18" s="8">
        <f>IF(SUM(C17:D19)&gt;0,SUM(C17:C19),"")</f>
        <v>2</v>
      </c>
      <c r="O18" s="48"/>
      <c r="P18">
        <v>21</v>
      </c>
      <c r="Q18" t="s">
        <v>16</v>
      </c>
      <c r="R18">
        <v>15</v>
      </c>
      <c r="S18" s="48"/>
      <c r="T18" s="8">
        <f>IF(SUM(C17:D19)&gt;0,SUM(D17:D19),"")</f>
        <v>0</v>
      </c>
      <c r="U18" s="38"/>
      <c r="V18" s="38"/>
      <c r="W18" s="38"/>
      <c r="X18" s="38"/>
      <c r="Y18" s="38"/>
      <c r="Z18" s="38"/>
      <c r="AA18" s="2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S18" s="35" t="s">
        <v>169</v>
      </c>
      <c r="AT18" s="98" t="s">
        <v>229</v>
      </c>
      <c r="AU18" s="98"/>
      <c r="AV18" s="98"/>
      <c r="AW18" s="98"/>
      <c r="AX18" s="99"/>
      <c r="AY18" s="35" t="str">
        <f>IF(AY20="-","-",IF(AY20&gt;BB20,"○","×"))</f>
        <v>○</v>
      </c>
      <c r="AZ18" s="31"/>
      <c r="BA18" s="31"/>
      <c r="BB18" s="31"/>
      <c r="BC18" s="32"/>
      <c r="BD18" s="87"/>
      <c r="BE18" s="56"/>
      <c r="BF18" s="56"/>
      <c r="BG18" s="56"/>
      <c r="BH18" s="88"/>
      <c r="BI18" s="35" t="str">
        <f>IF(BI20="-","-",IF(BI20&gt;BL20,"○","×"))</f>
        <v>○</v>
      </c>
      <c r="BJ18" s="31"/>
      <c r="BK18" s="31"/>
      <c r="BL18" s="31"/>
      <c r="BM18" s="32"/>
      <c r="BN18" s="35" t="str">
        <f>IF(BN20="-","-",IF(BN20&gt;BQ20,"○","×"))</f>
        <v>○</v>
      </c>
      <c r="BO18" s="31"/>
      <c r="BP18" s="31"/>
      <c r="BQ18" s="31"/>
      <c r="BR18" s="32"/>
      <c r="BS18" s="35" t="str">
        <f>IF(BS20="-","-",IF(BS20&gt;BV20,"○","×"))</f>
        <v>○</v>
      </c>
      <c r="BT18" s="31"/>
      <c r="BU18" s="31"/>
      <c r="BV18" s="31"/>
      <c r="BW18" s="32"/>
      <c r="BX18" s="35" t="str">
        <f>IF(BX20="-","-",IF(BX20&gt;CA20,"○","×"))</f>
        <v>○</v>
      </c>
      <c r="BY18" s="31"/>
      <c r="BZ18" s="31"/>
      <c r="CA18" s="31"/>
      <c r="CB18" s="32"/>
      <c r="CC18" s="35" t="str">
        <f>IF(CC20="-","-",IF(CC20&gt;CF20,"○","×"))</f>
        <v>○</v>
      </c>
      <c r="CD18" s="31"/>
      <c r="CE18" s="31"/>
      <c r="CF18" s="31"/>
      <c r="CG18" s="32"/>
      <c r="CK18" s="100">
        <f>IF(AY45="","",AY45/BD45)</f>
        <v>12</v>
      </c>
      <c r="CL18" s="100"/>
      <c r="CM18" s="100"/>
      <c r="CN18" s="55">
        <f>IF(BI45="","",BI45/BN45)</f>
        <v>1.4224598930481283</v>
      </c>
      <c r="CO18" s="55"/>
      <c r="CP18" s="55"/>
      <c r="CQ18" s="113">
        <v>1</v>
      </c>
      <c r="CR18" s="113"/>
      <c r="CS18" s="113"/>
    </row>
    <row r="19" spans="3:97" ht="14.25" customHeight="1">
      <c r="C19">
        <f t="shared" si="0"/>
        <v>0</v>
      </c>
      <c r="D19">
        <f t="shared" si="1"/>
        <v>0</v>
      </c>
      <c r="F19" s="28"/>
      <c r="G19" s="28"/>
      <c r="H19" s="38"/>
      <c r="I19" s="38"/>
      <c r="J19" s="38"/>
      <c r="K19" s="38"/>
      <c r="L19" s="38"/>
      <c r="M19" s="38"/>
      <c r="N19" s="5"/>
      <c r="O19" s="49"/>
      <c r="P19" s="6"/>
      <c r="Q19" s="6" t="s">
        <v>16</v>
      </c>
      <c r="R19" s="6"/>
      <c r="S19" s="49"/>
      <c r="T19" s="7"/>
      <c r="U19" s="38"/>
      <c r="V19" s="38"/>
      <c r="W19" s="38"/>
      <c r="X19" s="38"/>
      <c r="Y19" s="38"/>
      <c r="Z19" s="38"/>
      <c r="AA19" s="2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S19" s="53"/>
      <c r="AT19" s="98"/>
      <c r="AU19" s="98"/>
      <c r="AV19" s="98"/>
      <c r="AW19" s="98"/>
      <c r="AX19" s="99"/>
      <c r="AY19" s="36"/>
      <c r="AZ19" s="33"/>
      <c r="BA19" s="33"/>
      <c r="BB19" s="33"/>
      <c r="BC19" s="34"/>
      <c r="BD19" s="87"/>
      <c r="BE19" s="56"/>
      <c r="BF19" s="56"/>
      <c r="BG19" s="56"/>
      <c r="BH19" s="88"/>
      <c r="BI19" s="36"/>
      <c r="BJ19" s="33"/>
      <c r="BK19" s="33"/>
      <c r="BL19" s="33"/>
      <c r="BM19" s="34"/>
      <c r="BN19" s="36"/>
      <c r="BO19" s="33"/>
      <c r="BP19" s="33"/>
      <c r="BQ19" s="33"/>
      <c r="BR19" s="34"/>
      <c r="BS19" s="36"/>
      <c r="BT19" s="33"/>
      <c r="BU19" s="33"/>
      <c r="BV19" s="33"/>
      <c r="BW19" s="34"/>
      <c r="BX19" s="36"/>
      <c r="BY19" s="33"/>
      <c r="BZ19" s="33"/>
      <c r="CA19" s="33"/>
      <c r="CB19" s="34"/>
      <c r="CC19" s="36"/>
      <c r="CD19" s="33"/>
      <c r="CE19" s="33"/>
      <c r="CF19" s="33"/>
      <c r="CG19" s="34"/>
      <c r="CH19" s="37">
        <f>COUNTIF(AY18:CG19,"○")</f>
        <v>6</v>
      </c>
      <c r="CI19" s="37" t="s">
        <v>16</v>
      </c>
      <c r="CJ19" s="37">
        <f>COUNTIF(AY18:CG19,"×")</f>
        <v>0</v>
      </c>
      <c r="CK19" s="100"/>
      <c r="CL19" s="100"/>
      <c r="CM19" s="100"/>
      <c r="CN19" s="55"/>
      <c r="CO19" s="55"/>
      <c r="CP19" s="55"/>
      <c r="CQ19" s="113"/>
      <c r="CR19" s="113"/>
      <c r="CS19" s="113"/>
    </row>
    <row r="20" spans="3:97" ht="14.25" customHeight="1">
      <c r="C20">
        <f t="shared" si="0"/>
        <v>1</v>
      </c>
      <c r="D20">
        <f t="shared" si="1"/>
        <v>0</v>
      </c>
      <c r="F20" s="28" t="s">
        <v>237</v>
      </c>
      <c r="G20" s="75"/>
      <c r="H20" s="38" t="str">
        <f>AT18</f>
        <v>中頭</v>
      </c>
      <c r="I20" s="38"/>
      <c r="J20" s="38"/>
      <c r="K20" s="38"/>
      <c r="L20" s="38"/>
      <c r="M20" s="38"/>
      <c r="N20" s="1"/>
      <c r="O20" s="47" t="s">
        <v>162</v>
      </c>
      <c r="P20" s="2">
        <v>21</v>
      </c>
      <c r="Q20" s="2" t="s">
        <v>16</v>
      </c>
      <c r="R20" s="2">
        <v>7</v>
      </c>
      <c r="S20" s="47" t="s">
        <v>161</v>
      </c>
      <c r="T20" s="3"/>
      <c r="U20" s="38" t="str">
        <f>AT22</f>
        <v>浦添</v>
      </c>
      <c r="V20" s="38"/>
      <c r="W20" s="38"/>
      <c r="X20" s="38"/>
      <c r="Y20" s="38"/>
      <c r="Z20" s="38"/>
      <c r="AA20" s="28"/>
      <c r="AB20" s="101" t="s">
        <v>308</v>
      </c>
      <c r="AC20" s="102"/>
      <c r="AD20" s="102"/>
      <c r="AE20" s="102"/>
      <c r="AF20" s="102"/>
      <c r="AG20" s="103"/>
      <c r="AH20" s="38" t="s">
        <v>309</v>
      </c>
      <c r="AI20" s="38"/>
      <c r="AJ20" s="38"/>
      <c r="AK20" s="38"/>
      <c r="AL20" s="38"/>
      <c r="AM20" s="38"/>
      <c r="AN20" s="38" t="s">
        <v>298</v>
      </c>
      <c r="AO20" s="38"/>
      <c r="AP20" s="38"/>
      <c r="AQ20" s="38"/>
      <c r="AS20" s="53"/>
      <c r="AT20" s="98"/>
      <c r="AU20" s="98"/>
      <c r="AV20" s="98"/>
      <c r="AW20" s="98"/>
      <c r="AX20" s="98"/>
      <c r="AY20" s="35">
        <f>BG16</f>
        <v>2</v>
      </c>
      <c r="AZ20" s="31"/>
      <c r="BA20" s="31" t="s">
        <v>176</v>
      </c>
      <c r="BB20" s="31">
        <f>BD16</f>
        <v>0</v>
      </c>
      <c r="BC20" s="32"/>
      <c r="BD20" s="56"/>
      <c r="BE20" s="56"/>
      <c r="BF20" s="56"/>
      <c r="BG20" s="56"/>
      <c r="BH20" s="56"/>
      <c r="BI20" s="35">
        <f>IF(N21="","-",N21)</f>
        <v>2</v>
      </c>
      <c r="BJ20" s="31"/>
      <c r="BK20" s="31" t="s">
        <v>176</v>
      </c>
      <c r="BL20" s="31">
        <f>IF(T21="","-",T21)</f>
        <v>0</v>
      </c>
      <c r="BM20" s="32"/>
      <c r="BN20" s="35">
        <f>IF(N33="","-",N33)</f>
        <v>2</v>
      </c>
      <c r="BO20" s="31"/>
      <c r="BP20" s="31" t="s">
        <v>176</v>
      </c>
      <c r="BQ20" s="31">
        <f>IF(T33="","-",T33)</f>
        <v>0</v>
      </c>
      <c r="BR20" s="32"/>
      <c r="BS20" s="35">
        <f>IF(N48="","-",N48)</f>
        <v>2</v>
      </c>
      <c r="BT20" s="31"/>
      <c r="BU20" s="31" t="s">
        <v>176</v>
      </c>
      <c r="BV20" s="31">
        <f>IF(T48="","-",T48)</f>
        <v>0</v>
      </c>
      <c r="BW20" s="32"/>
      <c r="BX20" s="35">
        <f>IF(N57="","-",N57)</f>
        <v>2</v>
      </c>
      <c r="BY20" s="31"/>
      <c r="BZ20" s="31" t="s">
        <v>176</v>
      </c>
      <c r="CA20" s="31">
        <f>IF(T57="","-",T57)</f>
        <v>1</v>
      </c>
      <c r="CB20" s="32"/>
      <c r="CC20" s="35">
        <f>IF(N66="","-",N66)</f>
        <v>2</v>
      </c>
      <c r="CD20" s="31"/>
      <c r="CE20" s="31" t="s">
        <v>176</v>
      </c>
      <c r="CF20" s="31">
        <f>IF(T66="","-",T66)</f>
        <v>0</v>
      </c>
      <c r="CG20" s="32"/>
      <c r="CH20" s="37"/>
      <c r="CI20" s="37"/>
      <c r="CJ20" s="37"/>
      <c r="CK20" s="100"/>
      <c r="CL20" s="100"/>
      <c r="CM20" s="100"/>
      <c r="CN20" s="55"/>
      <c r="CO20" s="55"/>
      <c r="CP20" s="55"/>
      <c r="CQ20" s="113"/>
      <c r="CR20" s="113"/>
      <c r="CS20" s="113"/>
    </row>
    <row r="21" spans="1:97" ht="14.25" customHeight="1">
      <c r="A21">
        <f>IF(N21="",0,N21)</f>
        <v>2</v>
      </c>
      <c r="B21">
        <f>IF(T21="",0,T21)</f>
        <v>0</v>
      </c>
      <c r="C21">
        <f t="shared" si="0"/>
        <v>1</v>
      </c>
      <c r="D21">
        <f t="shared" si="1"/>
        <v>0</v>
      </c>
      <c r="F21" s="28"/>
      <c r="G21" s="76"/>
      <c r="H21" s="38"/>
      <c r="I21" s="38"/>
      <c r="J21" s="38"/>
      <c r="K21" s="38"/>
      <c r="L21" s="38"/>
      <c r="M21" s="38"/>
      <c r="N21" s="8">
        <f>IF(SUM(C20:D22)&gt;0,SUM(C20:C22),"")</f>
        <v>2</v>
      </c>
      <c r="O21" s="48"/>
      <c r="P21">
        <v>21</v>
      </c>
      <c r="Q21" t="s">
        <v>16</v>
      </c>
      <c r="R21">
        <v>10</v>
      </c>
      <c r="S21" s="48"/>
      <c r="T21" s="8">
        <f>IF(SUM(C20:D22)&gt;0,SUM(D20:D22),"")</f>
        <v>0</v>
      </c>
      <c r="U21" s="38"/>
      <c r="V21" s="38"/>
      <c r="W21" s="38"/>
      <c r="X21" s="38"/>
      <c r="Y21" s="38"/>
      <c r="Z21" s="38"/>
      <c r="AA21" s="28"/>
      <c r="AB21" s="104"/>
      <c r="AC21" s="105"/>
      <c r="AD21" s="105"/>
      <c r="AE21" s="105"/>
      <c r="AF21" s="105"/>
      <c r="AG21" s="106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S21" s="36"/>
      <c r="AT21" s="98"/>
      <c r="AU21" s="98"/>
      <c r="AV21" s="98"/>
      <c r="AW21" s="98"/>
      <c r="AX21" s="98"/>
      <c r="AY21" s="36"/>
      <c r="AZ21" s="33"/>
      <c r="BA21" s="33"/>
      <c r="BB21" s="33"/>
      <c r="BC21" s="34"/>
      <c r="BD21" s="56"/>
      <c r="BE21" s="56"/>
      <c r="BF21" s="56"/>
      <c r="BG21" s="56"/>
      <c r="BH21" s="56"/>
      <c r="BI21" s="36"/>
      <c r="BJ21" s="33"/>
      <c r="BK21" s="33"/>
      <c r="BL21" s="33"/>
      <c r="BM21" s="34"/>
      <c r="BN21" s="36"/>
      <c r="BO21" s="33"/>
      <c r="BP21" s="33"/>
      <c r="BQ21" s="33"/>
      <c r="BR21" s="34"/>
      <c r="BS21" s="36"/>
      <c r="BT21" s="33"/>
      <c r="BU21" s="33"/>
      <c r="BV21" s="33"/>
      <c r="BW21" s="34"/>
      <c r="BX21" s="36"/>
      <c r="BY21" s="33"/>
      <c r="BZ21" s="33"/>
      <c r="CA21" s="33"/>
      <c r="CB21" s="34"/>
      <c r="CC21" s="36"/>
      <c r="CD21" s="33"/>
      <c r="CE21" s="33"/>
      <c r="CF21" s="33"/>
      <c r="CG21" s="34"/>
      <c r="CK21" s="100"/>
      <c r="CL21" s="100"/>
      <c r="CM21" s="100"/>
      <c r="CN21" s="55"/>
      <c r="CO21" s="55"/>
      <c r="CP21" s="55"/>
      <c r="CQ21" s="113"/>
      <c r="CR21" s="113"/>
      <c r="CS21" s="113"/>
    </row>
    <row r="22" spans="3:97" ht="14.25" customHeight="1">
      <c r="C22">
        <f t="shared" si="0"/>
        <v>0</v>
      </c>
      <c r="D22">
        <f t="shared" si="1"/>
        <v>0</v>
      </c>
      <c r="F22" s="28"/>
      <c r="G22" s="77"/>
      <c r="H22" s="38"/>
      <c r="I22" s="38"/>
      <c r="J22" s="38"/>
      <c r="K22" s="38"/>
      <c r="L22" s="38"/>
      <c r="M22" s="38"/>
      <c r="N22" s="5"/>
      <c r="O22" s="49"/>
      <c r="P22" s="6"/>
      <c r="Q22" s="6" t="s">
        <v>16</v>
      </c>
      <c r="R22" s="6"/>
      <c r="S22" s="49"/>
      <c r="T22" s="7"/>
      <c r="U22" s="38"/>
      <c r="V22" s="38"/>
      <c r="W22" s="38"/>
      <c r="X22" s="38"/>
      <c r="Y22" s="38"/>
      <c r="Z22" s="38"/>
      <c r="AA22" s="28"/>
      <c r="AB22" s="107"/>
      <c r="AC22" s="108"/>
      <c r="AD22" s="108"/>
      <c r="AE22" s="108"/>
      <c r="AF22" s="108"/>
      <c r="AG22" s="109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S22" s="35" t="s">
        <v>168</v>
      </c>
      <c r="AT22" s="98" t="s">
        <v>85</v>
      </c>
      <c r="AU22" s="98"/>
      <c r="AV22" s="98"/>
      <c r="AW22" s="98"/>
      <c r="AX22" s="99"/>
      <c r="AY22" s="35" t="str">
        <f>IF(AY24="-","-",IF(AY24&gt;BB24,"○","×"))</f>
        <v>×</v>
      </c>
      <c r="AZ22" s="31"/>
      <c r="BA22" s="31"/>
      <c r="BB22" s="31"/>
      <c r="BC22" s="32"/>
      <c r="BD22" s="35" t="str">
        <f>IF(BD24="-","-",IF(BD24&gt;BG24,"○","×"))</f>
        <v>×</v>
      </c>
      <c r="BE22" s="31"/>
      <c r="BF22" s="31"/>
      <c r="BG22" s="31"/>
      <c r="BH22" s="32"/>
      <c r="BI22" s="87"/>
      <c r="BJ22" s="56"/>
      <c r="BK22" s="56"/>
      <c r="BL22" s="56"/>
      <c r="BM22" s="88"/>
      <c r="BN22" s="35" t="str">
        <f>IF(BN24="-","-",IF(BN24&gt;BQ24,"○","×"))</f>
        <v>×</v>
      </c>
      <c r="BO22" s="31"/>
      <c r="BP22" s="31"/>
      <c r="BQ22" s="31"/>
      <c r="BR22" s="32"/>
      <c r="BS22" s="35" t="str">
        <f>IF(BS24="-","-",IF(BS24&gt;BV24,"○","×"))</f>
        <v>×</v>
      </c>
      <c r="BT22" s="31"/>
      <c r="BU22" s="31"/>
      <c r="BV22" s="31"/>
      <c r="BW22" s="32"/>
      <c r="BX22" s="35" t="str">
        <f>IF(BX24="-","-",IF(BX24&gt;CA24,"○","×"))</f>
        <v>×</v>
      </c>
      <c r="BY22" s="31"/>
      <c r="BZ22" s="31"/>
      <c r="CA22" s="31"/>
      <c r="CB22" s="32"/>
      <c r="CC22" s="35" t="str">
        <f>IF(CC24="-","-",IF(CC24&gt;CF24,"○","×"))</f>
        <v>×</v>
      </c>
      <c r="CD22" s="31"/>
      <c r="CE22" s="31"/>
      <c r="CF22" s="31"/>
      <c r="CG22" s="32"/>
      <c r="CH22" s="2"/>
      <c r="CI22" s="2"/>
      <c r="CJ22" s="3"/>
      <c r="CK22" s="100">
        <f>IF(AY46="","",AY46/BD46)</f>
        <v>0.16666666666666666</v>
      </c>
      <c r="CL22" s="100"/>
      <c r="CM22" s="100"/>
      <c r="CN22" s="55">
        <f>IF(BI46="","",BI46/BN46)</f>
        <v>0.674074074074074</v>
      </c>
      <c r="CO22" s="55"/>
      <c r="CP22" s="55"/>
      <c r="CQ22" s="113">
        <v>7</v>
      </c>
      <c r="CR22" s="113"/>
      <c r="CS22" s="113"/>
    </row>
    <row r="23" spans="3:97" ht="14.25" customHeight="1">
      <c r="C23">
        <f t="shared" si="0"/>
        <v>0</v>
      </c>
      <c r="D23">
        <f t="shared" si="1"/>
        <v>1</v>
      </c>
      <c r="F23" s="28" t="s">
        <v>238</v>
      </c>
      <c r="G23" s="75"/>
      <c r="H23" s="38" t="str">
        <f>AT26</f>
        <v>那覇</v>
      </c>
      <c r="I23" s="38"/>
      <c r="J23" s="38"/>
      <c r="K23" s="38"/>
      <c r="L23" s="38"/>
      <c r="M23" s="38"/>
      <c r="N23" s="1"/>
      <c r="O23" s="47" t="s">
        <v>162</v>
      </c>
      <c r="P23" s="2">
        <v>12</v>
      </c>
      <c r="Q23" s="2" t="s">
        <v>16</v>
      </c>
      <c r="R23" s="2">
        <v>21</v>
      </c>
      <c r="S23" s="47" t="s">
        <v>161</v>
      </c>
      <c r="T23" s="3"/>
      <c r="U23" s="38" t="str">
        <f>AT30</f>
        <v>島尻</v>
      </c>
      <c r="V23" s="38"/>
      <c r="W23" s="38"/>
      <c r="X23" s="38"/>
      <c r="Y23" s="38"/>
      <c r="Z23" s="38"/>
      <c r="AA23" s="28"/>
      <c r="AB23" s="38" t="s">
        <v>299</v>
      </c>
      <c r="AC23" s="38"/>
      <c r="AD23" s="38"/>
      <c r="AE23" s="38"/>
      <c r="AF23" s="38"/>
      <c r="AG23" s="38"/>
      <c r="AH23" s="38" t="s">
        <v>312</v>
      </c>
      <c r="AI23" s="38"/>
      <c r="AJ23" s="38"/>
      <c r="AK23" s="38"/>
      <c r="AL23" s="38"/>
      <c r="AM23" s="38"/>
      <c r="AN23" s="38" t="s">
        <v>313</v>
      </c>
      <c r="AO23" s="38"/>
      <c r="AP23" s="38"/>
      <c r="AQ23" s="38"/>
      <c r="AS23" s="53"/>
      <c r="AT23" s="98"/>
      <c r="AU23" s="98"/>
      <c r="AV23" s="98"/>
      <c r="AW23" s="98"/>
      <c r="AX23" s="99"/>
      <c r="AY23" s="36"/>
      <c r="AZ23" s="33"/>
      <c r="BA23" s="33"/>
      <c r="BB23" s="33"/>
      <c r="BC23" s="34"/>
      <c r="BD23" s="36"/>
      <c r="BE23" s="33"/>
      <c r="BF23" s="33"/>
      <c r="BG23" s="33"/>
      <c r="BH23" s="34"/>
      <c r="BI23" s="87"/>
      <c r="BJ23" s="56"/>
      <c r="BK23" s="56"/>
      <c r="BL23" s="56"/>
      <c r="BM23" s="88"/>
      <c r="BN23" s="36"/>
      <c r="BO23" s="33"/>
      <c r="BP23" s="33"/>
      <c r="BQ23" s="33"/>
      <c r="BR23" s="34"/>
      <c r="BS23" s="36"/>
      <c r="BT23" s="33"/>
      <c r="BU23" s="33"/>
      <c r="BV23" s="33"/>
      <c r="BW23" s="34"/>
      <c r="BX23" s="36"/>
      <c r="BY23" s="33"/>
      <c r="BZ23" s="33"/>
      <c r="CA23" s="33"/>
      <c r="CB23" s="34"/>
      <c r="CC23" s="36"/>
      <c r="CD23" s="33"/>
      <c r="CE23" s="33"/>
      <c r="CF23" s="33"/>
      <c r="CG23" s="34"/>
      <c r="CH23" s="37">
        <f>COUNTIF(AY22:CG23,"○")</f>
        <v>0</v>
      </c>
      <c r="CI23" s="37" t="s">
        <v>16</v>
      </c>
      <c r="CJ23" s="37">
        <f>COUNTIF(AY22:CG23,"×")</f>
        <v>6</v>
      </c>
      <c r="CK23" s="100"/>
      <c r="CL23" s="100"/>
      <c r="CM23" s="100"/>
      <c r="CN23" s="55"/>
      <c r="CO23" s="55"/>
      <c r="CP23" s="55"/>
      <c r="CQ23" s="113"/>
      <c r="CR23" s="113"/>
      <c r="CS23" s="113"/>
    </row>
    <row r="24" spans="1:97" ht="14.25" customHeight="1">
      <c r="A24">
        <f>IF(N24="",0,N24)</f>
        <v>0</v>
      </c>
      <c r="B24">
        <f>IF(T24="",0,T24)</f>
        <v>2</v>
      </c>
      <c r="C24">
        <f t="shared" si="0"/>
        <v>0</v>
      </c>
      <c r="D24">
        <f t="shared" si="1"/>
        <v>1</v>
      </c>
      <c r="F24" s="28"/>
      <c r="G24" s="76"/>
      <c r="H24" s="38"/>
      <c r="I24" s="38"/>
      <c r="J24" s="38"/>
      <c r="K24" s="38"/>
      <c r="L24" s="38"/>
      <c r="M24" s="38"/>
      <c r="N24" s="8">
        <f>IF(SUM(C23:D25)&gt;0,SUM(C23:C25),"")</f>
        <v>0</v>
      </c>
      <c r="O24" s="48"/>
      <c r="P24">
        <v>11</v>
      </c>
      <c r="Q24" t="s">
        <v>16</v>
      </c>
      <c r="R24">
        <v>21</v>
      </c>
      <c r="S24" s="48"/>
      <c r="T24" s="8">
        <f>IF(SUM(C23:D25)&gt;0,SUM(D23:D25),"")</f>
        <v>2</v>
      </c>
      <c r="U24" s="38"/>
      <c r="V24" s="38"/>
      <c r="W24" s="38"/>
      <c r="X24" s="38"/>
      <c r="Y24" s="38"/>
      <c r="Z24" s="38"/>
      <c r="AA24" s="2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S24" s="53"/>
      <c r="AT24" s="98"/>
      <c r="AU24" s="98"/>
      <c r="AV24" s="98"/>
      <c r="AW24" s="98"/>
      <c r="AX24" s="98"/>
      <c r="AY24" s="35">
        <f>BL16</f>
        <v>1</v>
      </c>
      <c r="AZ24" s="31"/>
      <c r="BA24" s="31" t="s">
        <v>176</v>
      </c>
      <c r="BB24" s="31">
        <f>BI16</f>
        <v>2</v>
      </c>
      <c r="BC24" s="32"/>
      <c r="BD24" s="35">
        <f>BL20</f>
        <v>0</v>
      </c>
      <c r="BE24" s="31"/>
      <c r="BF24" s="31" t="s">
        <v>176</v>
      </c>
      <c r="BG24" s="31">
        <f>BI20</f>
        <v>2</v>
      </c>
      <c r="BH24" s="32"/>
      <c r="BI24" s="56"/>
      <c r="BJ24" s="56"/>
      <c r="BK24" s="56"/>
      <c r="BL24" s="56"/>
      <c r="BM24" s="56"/>
      <c r="BN24" s="35">
        <f>IF(N15="","-",N15)</f>
        <v>0</v>
      </c>
      <c r="BO24" s="31"/>
      <c r="BP24" s="31" t="s">
        <v>176</v>
      </c>
      <c r="BQ24" s="31">
        <f>IF(T15="","-",T15)</f>
        <v>2</v>
      </c>
      <c r="BR24" s="32"/>
      <c r="BS24" s="35">
        <f>IF(N42="","-",N42)</f>
        <v>0</v>
      </c>
      <c r="BT24" s="31"/>
      <c r="BU24" s="31" t="s">
        <v>176</v>
      </c>
      <c r="BV24" s="31">
        <f>IF(T42="","-",T42)</f>
        <v>2</v>
      </c>
      <c r="BW24" s="32"/>
      <c r="BX24" s="35">
        <f>IF(N51="","-",N51)</f>
        <v>0</v>
      </c>
      <c r="BY24" s="31"/>
      <c r="BZ24" s="31" t="s">
        <v>176</v>
      </c>
      <c r="CA24" s="31">
        <f>IF(T51="","-",T51)</f>
        <v>2</v>
      </c>
      <c r="CB24" s="32"/>
      <c r="CC24" s="35">
        <f>IF(N60="","-",N60)</f>
        <v>1</v>
      </c>
      <c r="CD24" s="31"/>
      <c r="CE24" s="31" t="s">
        <v>176</v>
      </c>
      <c r="CF24" s="31">
        <f>IF(T60="","-",T60)</f>
        <v>2</v>
      </c>
      <c r="CG24" s="32"/>
      <c r="CH24" s="37"/>
      <c r="CI24" s="37"/>
      <c r="CJ24" s="37"/>
      <c r="CK24" s="100"/>
      <c r="CL24" s="100"/>
      <c r="CM24" s="100"/>
      <c r="CN24" s="55"/>
      <c r="CO24" s="55"/>
      <c r="CP24" s="55"/>
      <c r="CQ24" s="113"/>
      <c r="CR24" s="113"/>
      <c r="CS24" s="113"/>
    </row>
    <row r="25" spans="3:97" ht="14.25" customHeight="1">
      <c r="C25">
        <f t="shared" si="0"/>
        <v>0</v>
      </c>
      <c r="D25">
        <f t="shared" si="1"/>
        <v>0</v>
      </c>
      <c r="F25" s="28"/>
      <c r="G25" s="77"/>
      <c r="H25" s="38"/>
      <c r="I25" s="38"/>
      <c r="J25" s="38"/>
      <c r="K25" s="38"/>
      <c r="L25" s="38"/>
      <c r="M25" s="38"/>
      <c r="N25" s="5"/>
      <c r="O25" s="49"/>
      <c r="P25" s="6"/>
      <c r="Q25" s="6" t="s">
        <v>16</v>
      </c>
      <c r="R25" s="6"/>
      <c r="S25" s="49"/>
      <c r="T25" s="7"/>
      <c r="U25" s="38"/>
      <c r="V25" s="38"/>
      <c r="W25" s="38"/>
      <c r="X25" s="38"/>
      <c r="Y25" s="38"/>
      <c r="Z25" s="38"/>
      <c r="AA25" s="2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S25" s="36"/>
      <c r="AT25" s="98"/>
      <c r="AU25" s="98"/>
      <c r="AV25" s="98"/>
      <c r="AW25" s="98"/>
      <c r="AX25" s="98"/>
      <c r="AY25" s="36"/>
      <c r="AZ25" s="33"/>
      <c r="BA25" s="33"/>
      <c r="BB25" s="33"/>
      <c r="BC25" s="34"/>
      <c r="BD25" s="36"/>
      <c r="BE25" s="33"/>
      <c r="BF25" s="33"/>
      <c r="BG25" s="33"/>
      <c r="BH25" s="34"/>
      <c r="BI25" s="56"/>
      <c r="BJ25" s="56"/>
      <c r="BK25" s="56"/>
      <c r="BL25" s="56"/>
      <c r="BM25" s="56"/>
      <c r="BN25" s="36"/>
      <c r="BO25" s="33"/>
      <c r="BP25" s="33"/>
      <c r="BQ25" s="33"/>
      <c r="BR25" s="34"/>
      <c r="BS25" s="36"/>
      <c r="BT25" s="33"/>
      <c r="BU25" s="33"/>
      <c r="BV25" s="33"/>
      <c r="BW25" s="34"/>
      <c r="BX25" s="36"/>
      <c r="BY25" s="33"/>
      <c r="BZ25" s="33"/>
      <c r="CA25" s="33"/>
      <c r="CB25" s="34"/>
      <c r="CC25" s="36"/>
      <c r="CD25" s="33"/>
      <c r="CE25" s="33"/>
      <c r="CF25" s="33"/>
      <c r="CG25" s="34"/>
      <c r="CH25" s="5"/>
      <c r="CI25" s="6"/>
      <c r="CJ25" s="7"/>
      <c r="CK25" s="100"/>
      <c r="CL25" s="100"/>
      <c r="CM25" s="100"/>
      <c r="CN25" s="55"/>
      <c r="CO25" s="55"/>
      <c r="CP25" s="55"/>
      <c r="CQ25" s="113"/>
      <c r="CR25" s="113"/>
      <c r="CS25" s="113"/>
    </row>
    <row r="26" spans="3:97" ht="14.25" customHeight="1">
      <c r="C26">
        <f t="shared" si="0"/>
        <v>1</v>
      </c>
      <c r="D26">
        <f t="shared" si="1"/>
        <v>0</v>
      </c>
      <c r="F26" s="28" t="s">
        <v>239</v>
      </c>
      <c r="G26" s="75"/>
      <c r="H26" s="38" t="str">
        <f>AT34</f>
        <v>宮古</v>
      </c>
      <c r="I26" s="38"/>
      <c r="J26" s="38"/>
      <c r="K26" s="38"/>
      <c r="L26" s="38"/>
      <c r="M26" s="38"/>
      <c r="N26" s="1"/>
      <c r="O26" s="47" t="s">
        <v>162</v>
      </c>
      <c r="P26" s="2">
        <v>21</v>
      </c>
      <c r="Q26" s="2" t="s">
        <v>16</v>
      </c>
      <c r="R26" s="2">
        <v>14</v>
      </c>
      <c r="S26" s="47" t="s">
        <v>161</v>
      </c>
      <c r="T26" s="3"/>
      <c r="U26" s="38" t="str">
        <f>AT38</f>
        <v>八重山</v>
      </c>
      <c r="V26" s="38"/>
      <c r="W26" s="38"/>
      <c r="X26" s="38"/>
      <c r="Y26" s="38"/>
      <c r="Z26" s="38"/>
      <c r="AA26" s="28"/>
      <c r="AB26" s="38" t="s">
        <v>307</v>
      </c>
      <c r="AC26" s="38"/>
      <c r="AD26" s="38"/>
      <c r="AE26" s="38"/>
      <c r="AF26" s="38"/>
      <c r="AG26" s="38"/>
      <c r="AH26" s="38" t="s">
        <v>298</v>
      </c>
      <c r="AI26" s="38"/>
      <c r="AJ26" s="38"/>
      <c r="AK26" s="38"/>
      <c r="AL26" s="38"/>
      <c r="AM26" s="38"/>
      <c r="AN26" s="38" t="s">
        <v>302</v>
      </c>
      <c r="AO26" s="38"/>
      <c r="AP26" s="38"/>
      <c r="AQ26" s="38"/>
      <c r="AS26" s="35" t="s">
        <v>167</v>
      </c>
      <c r="AT26" s="98" t="s">
        <v>224</v>
      </c>
      <c r="AU26" s="98"/>
      <c r="AV26" s="98"/>
      <c r="AW26" s="98"/>
      <c r="AX26" s="99"/>
      <c r="AY26" s="35" t="str">
        <f>IF(AY28="-","-",IF(AY28&gt;BB28,"○","×"))</f>
        <v>○</v>
      </c>
      <c r="AZ26" s="31"/>
      <c r="BA26" s="31"/>
      <c r="BB26" s="31"/>
      <c r="BC26" s="32"/>
      <c r="BD26" s="35" t="str">
        <f>IF(BD28="-","-",IF(BD28&gt;BG28,"○","×"))</f>
        <v>×</v>
      </c>
      <c r="BE26" s="31"/>
      <c r="BF26" s="31"/>
      <c r="BG26" s="31"/>
      <c r="BH26" s="32"/>
      <c r="BI26" s="35" t="str">
        <f>IF(BI28="-","-",IF(BI28&gt;BL28,"○","×"))</f>
        <v>○</v>
      </c>
      <c r="BJ26" s="31"/>
      <c r="BK26" s="31"/>
      <c r="BL26" s="31"/>
      <c r="BM26" s="32"/>
      <c r="BN26" s="87"/>
      <c r="BO26" s="56"/>
      <c r="BP26" s="56"/>
      <c r="BQ26" s="56"/>
      <c r="BR26" s="88"/>
      <c r="BS26" s="35" t="str">
        <f>IF(BS28="-","-",IF(BS28&gt;BV28,"○","×"))</f>
        <v>×</v>
      </c>
      <c r="BT26" s="31"/>
      <c r="BU26" s="31"/>
      <c r="BV26" s="31"/>
      <c r="BW26" s="32"/>
      <c r="BX26" s="35" t="str">
        <f>IF(BX28="-","-",IF(BX28&gt;CA28,"○","×"))</f>
        <v>×</v>
      </c>
      <c r="BY26" s="31"/>
      <c r="BZ26" s="31"/>
      <c r="CA26" s="31"/>
      <c r="CB26" s="32"/>
      <c r="CC26" s="35" t="str">
        <f>IF(CC28="-","-",IF(CC28&gt;CF28,"○","×"))</f>
        <v>○</v>
      </c>
      <c r="CD26" s="31"/>
      <c r="CE26" s="31"/>
      <c r="CF26" s="31"/>
      <c r="CG26" s="32"/>
      <c r="CH26" s="2"/>
      <c r="CI26" s="2"/>
      <c r="CJ26" s="3"/>
      <c r="CK26" s="100">
        <f>IF(AY47="","",AY47/BD47)</f>
        <v>1</v>
      </c>
      <c r="CL26" s="100"/>
      <c r="CM26" s="100"/>
      <c r="CN26" s="55">
        <f>IF(BI47="","",BI47/BN47)</f>
        <v>0.9416666666666667</v>
      </c>
      <c r="CO26" s="55"/>
      <c r="CP26" s="55"/>
      <c r="CQ26" s="113">
        <v>4</v>
      </c>
      <c r="CR26" s="113"/>
      <c r="CS26" s="113"/>
    </row>
    <row r="27" spans="1:97" ht="14.25" customHeight="1">
      <c r="A27">
        <f>IF(N27="",0,N27)</f>
        <v>2</v>
      </c>
      <c r="B27">
        <f>IF(T27="",0,T27)</f>
        <v>0</v>
      </c>
      <c r="C27">
        <f t="shared" si="0"/>
        <v>1</v>
      </c>
      <c r="D27">
        <f t="shared" si="1"/>
        <v>0</v>
      </c>
      <c r="F27" s="28"/>
      <c r="G27" s="76"/>
      <c r="H27" s="38"/>
      <c r="I27" s="38"/>
      <c r="J27" s="38"/>
      <c r="K27" s="38"/>
      <c r="L27" s="38"/>
      <c r="M27" s="38"/>
      <c r="N27" s="8">
        <f>IF(SUM(C26:D28)&gt;0,SUM(C26:C28),"")</f>
        <v>2</v>
      </c>
      <c r="O27" s="48"/>
      <c r="P27">
        <v>21</v>
      </c>
      <c r="Q27" t="s">
        <v>16</v>
      </c>
      <c r="R27">
        <v>15</v>
      </c>
      <c r="S27" s="48"/>
      <c r="T27" s="8">
        <f>IF(SUM(C26:D28)&gt;0,SUM(D26:D28),"")</f>
        <v>0</v>
      </c>
      <c r="U27" s="38"/>
      <c r="V27" s="38"/>
      <c r="W27" s="38"/>
      <c r="X27" s="38"/>
      <c r="Y27" s="38"/>
      <c r="Z27" s="38"/>
      <c r="AA27" s="2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S27" s="53"/>
      <c r="AT27" s="98"/>
      <c r="AU27" s="98"/>
      <c r="AV27" s="98"/>
      <c r="AW27" s="98"/>
      <c r="AX27" s="99"/>
      <c r="AY27" s="36"/>
      <c r="AZ27" s="33"/>
      <c r="BA27" s="33"/>
      <c r="BB27" s="33"/>
      <c r="BC27" s="34"/>
      <c r="BD27" s="36"/>
      <c r="BE27" s="33"/>
      <c r="BF27" s="33"/>
      <c r="BG27" s="33"/>
      <c r="BH27" s="34"/>
      <c r="BI27" s="36"/>
      <c r="BJ27" s="33"/>
      <c r="BK27" s="33"/>
      <c r="BL27" s="33"/>
      <c r="BM27" s="34"/>
      <c r="BN27" s="87"/>
      <c r="BO27" s="56"/>
      <c r="BP27" s="56"/>
      <c r="BQ27" s="56"/>
      <c r="BR27" s="88"/>
      <c r="BS27" s="36"/>
      <c r="BT27" s="33"/>
      <c r="BU27" s="33"/>
      <c r="BV27" s="33"/>
      <c r="BW27" s="34"/>
      <c r="BX27" s="36"/>
      <c r="BY27" s="33"/>
      <c r="BZ27" s="33"/>
      <c r="CA27" s="33"/>
      <c r="CB27" s="34"/>
      <c r="CC27" s="36"/>
      <c r="CD27" s="33"/>
      <c r="CE27" s="33"/>
      <c r="CF27" s="33"/>
      <c r="CG27" s="34"/>
      <c r="CH27" s="37">
        <f>COUNTIF(AY26:CG27,"○")</f>
        <v>3</v>
      </c>
      <c r="CI27" s="37" t="s">
        <v>16</v>
      </c>
      <c r="CJ27" s="37">
        <f>COUNTIF(AY26:CG27,"×")</f>
        <v>3</v>
      </c>
      <c r="CK27" s="100"/>
      <c r="CL27" s="100"/>
      <c r="CM27" s="100"/>
      <c r="CN27" s="55"/>
      <c r="CO27" s="55"/>
      <c r="CP27" s="55"/>
      <c r="CQ27" s="113"/>
      <c r="CR27" s="113"/>
      <c r="CS27" s="113"/>
    </row>
    <row r="28" spans="3:97" ht="14.25" customHeight="1">
      <c r="C28">
        <f t="shared" si="0"/>
        <v>0</v>
      </c>
      <c r="D28">
        <f t="shared" si="1"/>
        <v>0</v>
      </c>
      <c r="F28" s="28"/>
      <c r="G28" s="77"/>
      <c r="H28" s="38"/>
      <c r="I28" s="38"/>
      <c r="J28" s="38"/>
      <c r="K28" s="38"/>
      <c r="L28" s="38"/>
      <c r="M28" s="38"/>
      <c r="N28" s="5"/>
      <c r="O28" s="49"/>
      <c r="P28" s="6"/>
      <c r="Q28" s="6" t="s">
        <v>16</v>
      </c>
      <c r="R28" s="6"/>
      <c r="S28" s="49"/>
      <c r="T28" s="7"/>
      <c r="U28" s="38"/>
      <c r="V28" s="38"/>
      <c r="W28" s="38"/>
      <c r="X28" s="38"/>
      <c r="Y28" s="38"/>
      <c r="Z28" s="38"/>
      <c r="AA28" s="2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S28" s="53"/>
      <c r="AT28" s="98"/>
      <c r="AU28" s="98"/>
      <c r="AV28" s="98"/>
      <c r="AW28" s="98"/>
      <c r="AX28" s="98"/>
      <c r="AY28" s="35">
        <f>BQ16</f>
        <v>2</v>
      </c>
      <c r="AZ28" s="31"/>
      <c r="BA28" s="31" t="s">
        <v>176</v>
      </c>
      <c r="BB28" s="31">
        <f>BN16</f>
        <v>0</v>
      </c>
      <c r="BC28" s="32"/>
      <c r="BD28" s="35">
        <f>BQ20</f>
        <v>0</v>
      </c>
      <c r="BE28" s="31"/>
      <c r="BF28" s="31" t="s">
        <v>176</v>
      </c>
      <c r="BG28" s="31">
        <f>BN20</f>
        <v>2</v>
      </c>
      <c r="BH28" s="32"/>
      <c r="BI28" s="35">
        <f>BQ24</f>
        <v>2</v>
      </c>
      <c r="BJ28" s="31"/>
      <c r="BK28" s="31" t="s">
        <v>176</v>
      </c>
      <c r="BL28" s="31">
        <f>BN24</f>
        <v>0</v>
      </c>
      <c r="BM28" s="32"/>
      <c r="BN28" s="56"/>
      <c r="BO28" s="56"/>
      <c r="BP28" s="56"/>
      <c r="BQ28" s="56"/>
      <c r="BR28" s="56"/>
      <c r="BS28" s="35">
        <f>IF(N24="","-",N24)</f>
        <v>0</v>
      </c>
      <c r="BT28" s="31"/>
      <c r="BU28" s="31" t="s">
        <v>176</v>
      </c>
      <c r="BV28" s="31">
        <f>IF(T24="","-",T24)</f>
        <v>2</v>
      </c>
      <c r="BW28" s="32"/>
      <c r="BX28" s="35">
        <f>IF(N39="","-",N39)</f>
        <v>1</v>
      </c>
      <c r="BY28" s="31"/>
      <c r="BZ28" s="31" t="s">
        <v>176</v>
      </c>
      <c r="CA28" s="31">
        <f>IF(T39="","-",T39)</f>
        <v>2</v>
      </c>
      <c r="CB28" s="32"/>
      <c r="CC28" s="35">
        <f>IF(N45="","-",N45)</f>
        <v>2</v>
      </c>
      <c r="CD28" s="31"/>
      <c r="CE28" s="31" t="s">
        <v>176</v>
      </c>
      <c r="CF28" s="31">
        <f>IF(T45="","-",T45)</f>
        <v>1</v>
      </c>
      <c r="CG28" s="32"/>
      <c r="CH28" s="37"/>
      <c r="CI28" s="37"/>
      <c r="CJ28" s="37"/>
      <c r="CK28" s="100"/>
      <c r="CL28" s="100"/>
      <c r="CM28" s="100"/>
      <c r="CN28" s="55"/>
      <c r="CO28" s="55"/>
      <c r="CP28" s="55"/>
      <c r="CQ28" s="113"/>
      <c r="CR28" s="113"/>
      <c r="CS28" s="113"/>
    </row>
    <row r="29" spans="3:97" ht="14.25" customHeight="1">
      <c r="C29">
        <f t="shared" si="0"/>
        <v>1</v>
      </c>
      <c r="D29">
        <f t="shared" si="1"/>
        <v>0</v>
      </c>
      <c r="F29" s="28" t="s">
        <v>240</v>
      </c>
      <c r="G29" s="75"/>
      <c r="H29" s="38" t="str">
        <f>AT14</f>
        <v>国頭</v>
      </c>
      <c r="I29" s="38"/>
      <c r="J29" s="38"/>
      <c r="K29" s="38"/>
      <c r="L29" s="38"/>
      <c r="M29" s="38"/>
      <c r="N29" s="1"/>
      <c r="O29" s="47" t="s">
        <v>162</v>
      </c>
      <c r="P29" s="2">
        <v>21</v>
      </c>
      <c r="Q29" s="2" t="s">
        <v>16</v>
      </c>
      <c r="R29" s="2">
        <v>12</v>
      </c>
      <c r="S29" s="47" t="s">
        <v>161</v>
      </c>
      <c r="T29" s="3"/>
      <c r="U29" s="38" t="str">
        <f>AT22</f>
        <v>浦添</v>
      </c>
      <c r="V29" s="38"/>
      <c r="W29" s="38"/>
      <c r="X29" s="38"/>
      <c r="Y29" s="38"/>
      <c r="Z29" s="38"/>
      <c r="AA29" s="28"/>
      <c r="AB29" s="38" t="s">
        <v>304</v>
      </c>
      <c r="AC29" s="38"/>
      <c r="AD29" s="38"/>
      <c r="AE29" s="38"/>
      <c r="AF29" s="38"/>
      <c r="AG29" s="38"/>
      <c r="AH29" s="38" t="s">
        <v>310</v>
      </c>
      <c r="AI29" s="38"/>
      <c r="AJ29" s="38"/>
      <c r="AK29" s="38"/>
      <c r="AL29" s="38"/>
      <c r="AM29" s="38"/>
      <c r="AN29" s="38" t="s">
        <v>298</v>
      </c>
      <c r="AO29" s="38"/>
      <c r="AP29" s="38"/>
      <c r="AQ29" s="38"/>
      <c r="AS29" s="36"/>
      <c r="AT29" s="98"/>
      <c r="AU29" s="98"/>
      <c r="AV29" s="98"/>
      <c r="AW29" s="98"/>
      <c r="AX29" s="98"/>
      <c r="AY29" s="36"/>
      <c r="AZ29" s="33"/>
      <c r="BA29" s="33"/>
      <c r="BB29" s="33"/>
      <c r="BC29" s="34"/>
      <c r="BD29" s="36"/>
      <c r="BE29" s="33"/>
      <c r="BF29" s="33"/>
      <c r="BG29" s="33"/>
      <c r="BH29" s="34"/>
      <c r="BI29" s="36"/>
      <c r="BJ29" s="33"/>
      <c r="BK29" s="33"/>
      <c r="BL29" s="33"/>
      <c r="BM29" s="34"/>
      <c r="BN29" s="56"/>
      <c r="BO29" s="56"/>
      <c r="BP29" s="56"/>
      <c r="BQ29" s="56"/>
      <c r="BR29" s="56"/>
      <c r="BS29" s="36"/>
      <c r="BT29" s="33"/>
      <c r="BU29" s="33"/>
      <c r="BV29" s="33"/>
      <c r="BW29" s="34"/>
      <c r="BX29" s="36"/>
      <c r="BY29" s="33"/>
      <c r="BZ29" s="33"/>
      <c r="CA29" s="33"/>
      <c r="CB29" s="34"/>
      <c r="CC29" s="36"/>
      <c r="CD29" s="33"/>
      <c r="CE29" s="33"/>
      <c r="CF29" s="33"/>
      <c r="CG29" s="34"/>
      <c r="CH29" s="5"/>
      <c r="CI29" s="6"/>
      <c r="CJ29" s="7"/>
      <c r="CK29" s="100"/>
      <c r="CL29" s="100"/>
      <c r="CM29" s="100"/>
      <c r="CN29" s="55"/>
      <c r="CO29" s="55"/>
      <c r="CP29" s="55"/>
      <c r="CQ29" s="113"/>
      <c r="CR29" s="113"/>
      <c r="CS29" s="113"/>
    </row>
    <row r="30" spans="1:97" ht="14.25" customHeight="1">
      <c r="A30">
        <f>IF(N30="",0,N30)</f>
        <v>2</v>
      </c>
      <c r="B30">
        <f>IF(T30="",0,T30)</f>
        <v>1</v>
      </c>
      <c r="C30">
        <f t="shared" si="0"/>
        <v>0</v>
      </c>
      <c r="D30">
        <f t="shared" si="1"/>
        <v>1</v>
      </c>
      <c r="F30" s="28"/>
      <c r="G30" s="76"/>
      <c r="H30" s="38"/>
      <c r="I30" s="38"/>
      <c r="J30" s="38"/>
      <c r="K30" s="38"/>
      <c r="L30" s="38"/>
      <c r="M30" s="38"/>
      <c r="N30" s="8">
        <f>IF(SUM(C29:D31)&gt;0,SUM(C29:C31),"")</f>
        <v>2</v>
      </c>
      <c r="O30" s="48"/>
      <c r="P30">
        <v>11</v>
      </c>
      <c r="Q30" t="s">
        <v>16</v>
      </c>
      <c r="R30">
        <v>21</v>
      </c>
      <c r="S30" s="48"/>
      <c r="T30" s="8">
        <f>IF(SUM(C29:D31)&gt;0,SUM(D29:D31),"")</f>
        <v>1</v>
      </c>
      <c r="U30" s="38"/>
      <c r="V30" s="38"/>
      <c r="W30" s="38"/>
      <c r="X30" s="38"/>
      <c r="Y30" s="38"/>
      <c r="Z30" s="38"/>
      <c r="AA30" s="2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S30" s="35" t="s">
        <v>166</v>
      </c>
      <c r="AT30" s="98" t="s">
        <v>230</v>
      </c>
      <c r="AU30" s="98"/>
      <c r="AV30" s="98"/>
      <c r="AW30" s="98"/>
      <c r="AX30" s="99"/>
      <c r="AY30" s="35" t="str">
        <f>IF(AY32="-","-",IF(AY32&gt;BB32,"○","×"))</f>
        <v>○</v>
      </c>
      <c r="AZ30" s="31"/>
      <c r="BA30" s="31"/>
      <c r="BB30" s="31"/>
      <c r="BC30" s="32"/>
      <c r="BD30" s="35" t="str">
        <f>IF(BD32="-","-",IF(BD32&gt;BG32,"○","×"))</f>
        <v>×</v>
      </c>
      <c r="BE30" s="31"/>
      <c r="BF30" s="31"/>
      <c r="BG30" s="31"/>
      <c r="BH30" s="32"/>
      <c r="BI30" s="35" t="str">
        <f>IF(BI32="-","-",IF(BI32&gt;BL32,"○","×"))</f>
        <v>○</v>
      </c>
      <c r="BJ30" s="31"/>
      <c r="BK30" s="31"/>
      <c r="BL30" s="31"/>
      <c r="BM30" s="32"/>
      <c r="BN30" s="35" t="str">
        <f>IF(BN32="-","-",IF(BN32&gt;BQ32,"○","×"))</f>
        <v>○</v>
      </c>
      <c r="BO30" s="31"/>
      <c r="BP30" s="31"/>
      <c r="BQ30" s="31"/>
      <c r="BR30" s="32"/>
      <c r="BS30" s="87"/>
      <c r="BT30" s="56"/>
      <c r="BU30" s="56"/>
      <c r="BV30" s="56"/>
      <c r="BW30" s="56"/>
      <c r="BX30" s="35" t="str">
        <f>IF(BX32="-","-",IF(BX32&gt;CA32,"○","×"))</f>
        <v>○</v>
      </c>
      <c r="BY30" s="31"/>
      <c r="BZ30" s="31"/>
      <c r="CA30" s="31"/>
      <c r="CB30" s="32"/>
      <c r="CC30" s="35" t="str">
        <f>IF(CC32="-","-",IF(CC32&gt;CF32,"○","×"))</f>
        <v>○</v>
      </c>
      <c r="CD30" s="31"/>
      <c r="CE30" s="31"/>
      <c r="CF30" s="31"/>
      <c r="CG30" s="32"/>
      <c r="CH30" s="1"/>
      <c r="CI30" s="2"/>
      <c r="CJ30" s="3"/>
      <c r="CK30" s="100">
        <f>IF(AY48="","",AY48/BD48)</f>
        <v>5</v>
      </c>
      <c r="CL30" s="100"/>
      <c r="CM30" s="100"/>
      <c r="CN30" s="55">
        <f>IF(BI48="","",BI48/BN48)</f>
        <v>1.727891156462585</v>
      </c>
      <c r="CO30" s="55"/>
      <c r="CP30" s="55"/>
      <c r="CQ30" s="113">
        <v>2</v>
      </c>
      <c r="CR30" s="113"/>
      <c r="CS30" s="113"/>
    </row>
    <row r="31" spans="3:97" ht="14.25" customHeight="1">
      <c r="C31">
        <f t="shared" si="0"/>
        <v>1</v>
      </c>
      <c r="D31">
        <f t="shared" si="1"/>
        <v>0</v>
      </c>
      <c r="F31" s="28"/>
      <c r="G31" s="77"/>
      <c r="H31" s="38"/>
      <c r="I31" s="38"/>
      <c r="J31" s="38"/>
      <c r="K31" s="38"/>
      <c r="L31" s="38"/>
      <c r="M31" s="38"/>
      <c r="N31" s="5"/>
      <c r="O31" s="49"/>
      <c r="P31" s="6">
        <v>15</v>
      </c>
      <c r="Q31" s="6" t="s">
        <v>16</v>
      </c>
      <c r="R31" s="6">
        <v>9</v>
      </c>
      <c r="S31" s="49"/>
      <c r="T31" s="7"/>
      <c r="U31" s="38"/>
      <c r="V31" s="38"/>
      <c r="W31" s="38"/>
      <c r="X31" s="38"/>
      <c r="Y31" s="38"/>
      <c r="Z31" s="38"/>
      <c r="AA31" s="2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S31" s="53"/>
      <c r="AT31" s="98"/>
      <c r="AU31" s="98"/>
      <c r="AV31" s="98"/>
      <c r="AW31" s="98"/>
      <c r="AX31" s="99"/>
      <c r="AY31" s="36"/>
      <c r="AZ31" s="33"/>
      <c r="BA31" s="33"/>
      <c r="BB31" s="33"/>
      <c r="BC31" s="34"/>
      <c r="BD31" s="36"/>
      <c r="BE31" s="33"/>
      <c r="BF31" s="33"/>
      <c r="BG31" s="33"/>
      <c r="BH31" s="34"/>
      <c r="BI31" s="36"/>
      <c r="BJ31" s="33"/>
      <c r="BK31" s="33"/>
      <c r="BL31" s="33"/>
      <c r="BM31" s="34"/>
      <c r="BN31" s="36"/>
      <c r="BO31" s="33"/>
      <c r="BP31" s="33"/>
      <c r="BQ31" s="33"/>
      <c r="BR31" s="34"/>
      <c r="BS31" s="87"/>
      <c r="BT31" s="56"/>
      <c r="BU31" s="56"/>
      <c r="BV31" s="56"/>
      <c r="BW31" s="56"/>
      <c r="BX31" s="36"/>
      <c r="BY31" s="33"/>
      <c r="BZ31" s="33"/>
      <c r="CA31" s="33"/>
      <c r="CB31" s="34"/>
      <c r="CC31" s="36"/>
      <c r="CD31" s="33"/>
      <c r="CE31" s="33"/>
      <c r="CF31" s="33"/>
      <c r="CG31" s="34"/>
      <c r="CH31" s="37">
        <f>COUNTIF(AY30:CG31,"○")</f>
        <v>5</v>
      </c>
      <c r="CI31" s="37" t="s">
        <v>16</v>
      </c>
      <c r="CJ31" s="37">
        <f>COUNTIF(AY30:CG31,"×")</f>
        <v>1</v>
      </c>
      <c r="CK31" s="100"/>
      <c r="CL31" s="100"/>
      <c r="CM31" s="100"/>
      <c r="CN31" s="55"/>
      <c r="CO31" s="55"/>
      <c r="CP31" s="55"/>
      <c r="CQ31" s="113"/>
      <c r="CR31" s="113"/>
      <c r="CS31" s="113"/>
    </row>
    <row r="32" spans="3:97" ht="14.25" customHeight="1">
      <c r="C32">
        <f t="shared" si="0"/>
        <v>1</v>
      </c>
      <c r="D32">
        <f t="shared" si="1"/>
        <v>0</v>
      </c>
      <c r="F32" s="28" t="s">
        <v>246</v>
      </c>
      <c r="G32" s="28"/>
      <c r="H32" s="38" t="str">
        <f>AT18</f>
        <v>中頭</v>
      </c>
      <c r="I32" s="38"/>
      <c r="J32" s="38"/>
      <c r="K32" s="38"/>
      <c r="L32" s="38"/>
      <c r="M32" s="38"/>
      <c r="N32" s="1"/>
      <c r="O32" s="47" t="s">
        <v>162</v>
      </c>
      <c r="P32" s="2">
        <v>21</v>
      </c>
      <c r="Q32" s="2" t="s">
        <v>16</v>
      </c>
      <c r="R32" s="2">
        <v>14</v>
      </c>
      <c r="S32" s="47" t="s">
        <v>161</v>
      </c>
      <c r="T32" s="3"/>
      <c r="U32" s="38" t="str">
        <f>AT26</f>
        <v>那覇</v>
      </c>
      <c r="V32" s="38"/>
      <c r="W32" s="38"/>
      <c r="X32" s="38"/>
      <c r="Y32" s="38"/>
      <c r="Z32" s="38"/>
      <c r="AA32" s="28"/>
      <c r="AB32" s="38" t="s">
        <v>287</v>
      </c>
      <c r="AC32" s="38"/>
      <c r="AD32" s="38"/>
      <c r="AE32" s="38"/>
      <c r="AF32" s="38"/>
      <c r="AG32" s="38"/>
      <c r="AH32" s="38" t="s">
        <v>288</v>
      </c>
      <c r="AI32" s="38"/>
      <c r="AJ32" s="38"/>
      <c r="AK32" s="38"/>
      <c r="AL32" s="38"/>
      <c r="AM32" s="38"/>
      <c r="AN32" s="38" t="s">
        <v>297</v>
      </c>
      <c r="AO32" s="38"/>
      <c r="AP32" s="38"/>
      <c r="AQ32" s="38"/>
      <c r="AS32" s="53"/>
      <c r="AT32" s="98"/>
      <c r="AU32" s="98"/>
      <c r="AV32" s="98"/>
      <c r="AW32" s="98"/>
      <c r="AX32" s="98"/>
      <c r="AY32" s="35">
        <f>BV16</f>
        <v>2</v>
      </c>
      <c r="AZ32" s="31"/>
      <c r="BA32" s="31" t="s">
        <v>176</v>
      </c>
      <c r="BB32" s="31">
        <f>BS16</f>
        <v>0</v>
      </c>
      <c r="BC32" s="32"/>
      <c r="BD32" s="35">
        <f>BV20</f>
        <v>0</v>
      </c>
      <c r="BE32" s="31"/>
      <c r="BF32" s="31" t="s">
        <v>176</v>
      </c>
      <c r="BG32" s="31">
        <f>BS20</f>
        <v>2</v>
      </c>
      <c r="BH32" s="32"/>
      <c r="BI32" s="35">
        <f>BV24</f>
        <v>2</v>
      </c>
      <c r="BJ32" s="31"/>
      <c r="BK32" s="31" t="s">
        <v>176</v>
      </c>
      <c r="BL32" s="31">
        <f>BS24</f>
        <v>0</v>
      </c>
      <c r="BM32" s="32"/>
      <c r="BN32" s="35">
        <f>BV28</f>
        <v>2</v>
      </c>
      <c r="BO32" s="31"/>
      <c r="BP32" s="31" t="s">
        <v>176</v>
      </c>
      <c r="BQ32" s="31">
        <f>BS28</f>
        <v>0</v>
      </c>
      <c r="BR32" s="32"/>
      <c r="BS32" s="56"/>
      <c r="BT32" s="56"/>
      <c r="BU32" s="56"/>
      <c r="BV32" s="56"/>
      <c r="BW32" s="56"/>
      <c r="BX32" s="35">
        <f>IF(N18="","-",N18)</f>
        <v>2</v>
      </c>
      <c r="BY32" s="31"/>
      <c r="BZ32" s="31" t="s">
        <v>176</v>
      </c>
      <c r="CA32" s="31">
        <f>IF(T18="","-",T18)</f>
        <v>0</v>
      </c>
      <c r="CB32" s="32"/>
      <c r="CC32" s="35">
        <f>IF(N36="","-",N36)</f>
        <v>2</v>
      </c>
      <c r="CD32" s="31"/>
      <c r="CE32" s="31" t="s">
        <v>176</v>
      </c>
      <c r="CF32" s="31">
        <f>IF(T36="","-",T36)</f>
        <v>0</v>
      </c>
      <c r="CG32" s="32"/>
      <c r="CH32" s="37"/>
      <c r="CI32" s="37"/>
      <c r="CJ32" s="37"/>
      <c r="CK32" s="100"/>
      <c r="CL32" s="100"/>
      <c r="CM32" s="100"/>
      <c r="CN32" s="55"/>
      <c r="CO32" s="55"/>
      <c r="CP32" s="55"/>
      <c r="CQ32" s="113"/>
      <c r="CR32" s="113"/>
      <c r="CS32" s="113"/>
    </row>
    <row r="33" spans="1:97" ht="14.25" customHeight="1">
      <c r="A33">
        <f>IF(N33="",0,N33)</f>
        <v>2</v>
      </c>
      <c r="B33">
        <f>IF(T33="",0,T33)</f>
        <v>0</v>
      </c>
      <c r="C33">
        <f t="shared" si="0"/>
        <v>1</v>
      </c>
      <c r="D33">
        <f t="shared" si="1"/>
        <v>0</v>
      </c>
      <c r="F33" s="28"/>
      <c r="G33" s="28"/>
      <c r="H33" s="38"/>
      <c r="I33" s="38"/>
      <c r="J33" s="38"/>
      <c r="K33" s="38"/>
      <c r="L33" s="38"/>
      <c r="M33" s="38"/>
      <c r="N33" s="8">
        <f>IF(SUM(C32:D34)&gt;0,SUM(C32:C34),"")</f>
        <v>2</v>
      </c>
      <c r="O33" s="48"/>
      <c r="P33">
        <v>21</v>
      </c>
      <c r="Q33" t="s">
        <v>16</v>
      </c>
      <c r="R33">
        <v>14</v>
      </c>
      <c r="S33" s="48"/>
      <c r="T33" s="8">
        <f>IF(SUM(C32:D34)&gt;0,SUM(D32:D34),"")</f>
        <v>0</v>
      </c>
      <c r="U33" s="38"/>
      <c r="V33" s="38"/>
      <c r="W33" s="38"/>
      <c r="X33" s="38"/>
      <c r="Y33" s="38"/>
      <c r="Z33" s="38"/>
      <c r="AA33" s="2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S33" s="36"/>
      <c r="AT33" s="98"/>
      <c r="AU33" s="98"/>
      <c r="AV33" s="98"/>
      <c r="AW33" s="98"/>
      <c r="AX33" s="98"/>
      <c r="AY33" s="36"/>
      <c r="AZ33" s="33"/>
      <c r="BA33" s="33"/>
      <c r="BB33" s="33"/>
      <c r="BC33" s="34"/>
      <c r="BD33" s="36"/>
      <c r="BE33" s="33"/>
      <c r="BF33" s="33"/>
      <c r="BG33" s="33"/>
      <c r="BH33" s="34"/>
      <c r="BI33" s="36"/>
      <c r="BJ33" s="33"/>
      <c r="BK33" s="33"/>
      <c r="BL33" s="33"/>
      <c r="BM33" s="34"/>
      <c r="BN33" s="36"/>
      <c r="BO33" s="33"/>
      <c r="BP33" s="33"/>
      <c r="BQ33" s="33"/>
      <c r="BR33" s="34"/>
      <c r="BS33" s="56"/>
      <c r="BT33" s="56"/>
      <c r="BU33" s="56"/>
      <c r="BV33" s="56"/>
      <c r="BW33" s="56"/>
      <c r="BX33" s="36"/>
      <c r="BY33" s="33"/>
      <c r="BZ33" s="33"/>
      <c r="CA33" s="33"/>
      <c r="CB33" s="34"/>
      <c r="CC33" s="36"/>
      <c r="CD33" s="33"/>
      <c r="CE33" s="33"/>
      <c r="CF33" s="33"/>
      <c r="CG33" s="34"/>
      <c r="CH33" s="5"/>
      <c r="CI33" s="6"/>
      <c r="CJ33" s="7"/>
      <c r="CK33" s="100"/>
      <c r="CL33" s="100"/>
      <c r="CM33" s="100"/>
      <c r="CN33" s="55"/>
      <c r="CO33" s="55"/>
      <c r="CP33" s="55"/>
      <c r="CQ33" s="113"/>
      <c r="CR33" s="113"/>
      <c r="CS33" s="113"/>
    </row>
    <row r="34" spans="3:97" ht="14.25" customHeight="1">
      <c r="C34">
        <f t="shared" si="0"/>
        <v>0</v>
      </c>
      <c r="D34">
        <f t="shared" si="1"/>
        <v>0</v>
      </c>
      <c r="F34" s="28"/>
      <c r="G34" s="28"/>
      <c r="H34" s="38"/>
      <c r="I34" s="38"/>
      <c r="J34" s="38"/>
      <c r="K34" s="38"/>
      <c r="L34" s="38"/>
      <c r="M34" s="38"/>
      <c r="N34" s="5"/>
      <c r="O34" s="49"/>
      <c r="P34" s="6"/>
      <c r="Q34" s="6" t="s">
        <v>16</v>
      </c>
      <c r="R34" s="6"/>
      <c r="S34" s="49"/>
      <c r="T34" s="7"/>
      <c r="U34" s="38"/>
      <c r="V34" s="38"/>
      <c r="W34" s="38"/>
      <c r="X34" s="38"/>
      <c r="Y34" s="38"/>
      <c r="Z34" s="38"/>
      <c r="AA34" s="2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S34" s="35" t="s">
        <v>165</v>
      </c>
      <c r="AT34" s="98" t="s">
        <v>225</v>
      </c>
      <c r="AU34" s="98"/>
      <c r="AV34" s="98"/>
      <c r="AW34" s="98"/>
      <c r="AX34" s="99"/>
      <c r="AY34" s="35" t="str">
        <f>IF(AY36="-","-",IF(AY36&gt;BB36,"○","×"))</f>
        <v>○</v>
      </c>
      <c r="AZ34" s="31"/>
      <c r="BA34" s="31"/>
      <c r="BB34" s="31"/>
      <c r="BC34" s="32"/>
      <c r="BD34" s="35" t="str">
        <f>IF(BD36="-","-",IF(BD36&gt;BG36,"○","×"))</f>
        <v>×</v>
      </c>
      <c r="BE34" s="31"/>
      <c r="BF34" s="31"/>
      <c r="BG34" s="31"/>
      <c r="BH34" s="32"/>
      <c r="BI34" s="35" t="str">
        <f>IF(BI36="-","-",IF(BI36&gt;BL36,"○","×"))</f>
        <v>○</v>
      </c>
      <c r="BJ34" s="31"/>
      <c r="BK34" s="31"/>
      <c r="BL34" s="31"/>
      <c r="BM34" s="32"/>
      <c r="BN34" s="35" t="str">
        <f>IF(BN36="-","-",IF(BN36&gt;BQ36,"○","×"))</f>
        <v>○</v>
      </c>
      <c r="BO34" s="31"/>
      <c r="BP34" s="31"/>
      <c r="BQ34" s="31"/>
      <c r="BR34" s="32"/>
      <c r="BS34" s="35" t="str">
        <f>IF(BS36="-","-",IF(BS36&gt;BV36,"○","×"))</f>
        <v>×</v>
      </c>
      <c r="BT34" s="31"/>
      <c r="BU34" s="31"/>
      <c r="BV34" s="31"/>
      <c r="BW34" s="32"/>
      <c r="BX34" s="87"/>
      <c r="BY34" s="56"/>
      <c r="BZ34" s="56"/>
      <c r="CA34" s="56"/>
      <c r="CB34" s="56"/>
      <c r="CC34" s="35" t="str">
        <f>IF(CC36="-","-",IF(CC36&gt;CF36,"○","×"))</f>
        <v>○</v>
      </c>
      <c r="CD34" s="31"/>
      <c r="CE34" s="31"/>
      <c r="CF34" s="31"/>
      <c r="CG34" s="32"/>
      <c r="CH34" s="1"/>
      <c r="CI34" s="2"/>
      <c r="CJ34" s="3"/>
      <c r="CK34" s="100">
        <f>IF(AY49="","",AY49/BD49)</f>
        <v>1.8</v>
      </c>
      <c r="CL34" s="100"/>
      <c r="CM34" s="100"/>
      <c r="CN34" s="55">
        <f>IF(BI49="","",BI49/BN49)</f>
        <v>1.1674418604651162</v>
      </c>
      <c r="CO34" s="55"/>
      <c r="CP34" s="55"/>
      <c r="CQ34" s="113">
        <v>3</v>
      </c>
      <c r="CR34" s="113"/>
      <c r="CS34" s="113"/>
    </row>
    <row r="35" spans="3:97" ht="14.25" customHeight="1">
      <c r="C35">
        <f t="shared" si="0"/>
        <v>1</v>
      </c>
      <c r="D35">
        <f t="shared" si="1"/>
        <v>0</v>
      </c>
      <c r="F35" s="28" t="s">
        <v>241</v>
      </c>
      <c r="G35" s="28"/>
      <c r="H35" s="38" t="str">
        <f>AT30</f>
        <v>島尻</v>
      </c>
      <c r="I35" s="38"/>
      <c r="J35" s="38"/>
      <c r="K35" s="38"/>
      <c r="L35" s="38"/>
      <c r="M35" s="38"/>
      <c r="N35" s="1"/>
      <c r="O35" s="47" t="s">
        <v>162</v>
      </c>
      <c r="P35" s="2">
        <v>21</v>
      </c>
      <c r="Q35" s="2" t="s">
        <v>16</v>
      </c>
      <c r="R35" s="2">
        <v>12</v>
      </c>
      <c r="S35" s="47" t="s">
        <v>161</v>
      </c>
      <c r="T35" s="3"/>
      <c r="U35" s="38" t="str">
        <f>AT38</f>
        <v>八重山</v>
      </c>
      <c r="V35" s="38"/>
      <c r="W35" s="38"/>
      <c r="X35" s="38"/>
      <c r="Y35" s="38"/>
      <c r="Z35" s="38"/>
      <c r="AA35" s="28"/>
      <c r="AB35" s="38" t="s">
        <v>310</v>
      </c>
      <c r="AC35" s="38"/>
      <c r="AD35" s="38"/>
      <c r="AE35" s="38"/>
      <c r="AF35" s="38"/>
      <c r="AG35" s="38"/>
      <c r="AH35" s="38" t="s">
        <v>304</v>
      </c>
      <c r="AI35" s="38"/>
      <c r="AJ35" s="38"/>
      <c r="AK35" s="38"/>
      <c r="AL35" s="38"/>
      <c r="AM35" s="38"/>
      <c r="AN35" s="38" t="s">
        <v>309</v>
      </c>
      <c r="AO35" s="38"/>
      <c r="AP35" s="38"/>
      <c r="AQ35" s="38"/>
      <c r="AS35" s="53"/>
      <c r="AT35" s="98"/>
      <c r="AU35" s="98"/>
      <c r="AV35" s="98"/>
      <c r="AW35" s="98"/>
      <c r="AX35" s="99"/>
      <c r="AY35" s="36"/>
      <c r="AZ35" s="33"/>
      <c r="BA35" s="33"/>
      <c r="BB35" s="33"/>
      <c r="BC35" s="34"/>
      <c r="BD35" s="36"/>
      <c r="BE35" s="33"/>
      <c r="BF35" s="33"/>
      <c r="BG35" s="33"/>
      <c r="BH35" s="34"/>
      <c r="BI35" s="36"/>
      <c r="BJ35" s="33"/>
      <c r="BK35" s="33"/>
      <c r="BL35" s="33"/>
      <c r="BM35" s="34"/>
      <c r="BN35" s="36"/>
      <c r="BO35" s="33"/>
      <c r="BP35" s="33"/>
      <c r="BQ35" s="33"/>
      <c r="BR35" s="34"/>
      <c r="BS35" s="36"/>
      <c r="BT35" s="33"/>
      <c r="BU35" s="33"/>
      <c r="BV35" s="33"/>
      <c r="BW35" s="34"/>
      <c r="BX35" s="87"/>
      <c r="BY35" s="56"/>
      <c r="BZ35" s="56"/>
      <c r="CA35" s="56"/>
      <c r="CB35" s="56"/>
      <c r="CC35" s="36"/>
      <c r="CD35" s="33"/>
      <c r="CE35" s="33"/>
      <c r="CF35" s="33"/>
      <c r="CG35" s="34"/>
      <c r="CH35" s="37">
        <f>COUNTIF(AY34:CG35,"○")</f>
        <v>4</v>
      </c>
      <c r="CI35" s="37" t="s">
        <v>16</v>
      </c>
      <c r="CJ35" s="37">
        <f>COUNTIF(AY34:CG35,"×")</f>
        <v>2</v>
      </c>
      <c r="CK35" s="100"/>
      <c r="CL35" s="100"/>
      <c r="CM35" s="100"/>
      <c r="CN35" s="55"/>
      <c r="CO35" s="55"/>
      <c r="CP35" s="55"/>
      <c r="CQ35" s="113"/>
      <c r="CR35" s="113"/>
      <c r="CS35" s="113"/>
    </row>
    <row r="36" spans="1:97" ht="14.25" customHeight="1">
      <c r="A36">
        <f>IF(N36="",0,N36)</f>
        <v>2</v>
      </c>
      <c r="B36">
        <f>IF(T36="",0,T36)</f>
        <v>0</v>
      </c>
      <c r="C36">
        <f t="shared" si="0"/>
        <v>1</v>
      </c>
      <c r="D36">
        <f t="shared" si="1"/>
        <v>0</v>
      </c>
      <c r="F36" s="28"/>
      <c r="G36" s="28"/>
      <c r="H36" s="38"/>
      <c r="I36" s="38"/>
      <c r="J36" s="38"/>
      <c r="K36" s="38"/>
      <c r="L36" s="38"/>
      <c r="M36" s="38"/>
      <c r="N36" s="8">
        <f>IF(SUM(C35:D37)&gt;0,SUM(C35:C37),"")</f>
        <v>2</v>
      </c>
      <c r="O36" s="48"/>
      <c r="P36">
        <v>21</v>
      </c>
      <c r="Q36" t="s">
        <v>16</v>
      </c>
      <c r="R36">
        <v>6</v>
      </c>
      <c r="S36" s="48"/>
      <c r="T36" s="8">
        <f>IF(SUM(C35:D37)&gt;0,SUM(D35:D37),"")</f>
        <v>0</v>
      </c>
      <c r="U36" s="38"/>
      <c r="V36" s="38"/>
      <c r="W36" s="38"/>
      <c r="X36" s="38"/>
      <c r="Y36" s="38"/>
      <c r="Z36" s="38"/>
      <c r="AA36" s="2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S36" s="53"/>
      <c r="AT36" s="98"/>
      <c r="AU36" s="98"/>
      <c r="AV36" s="98"/>
      <c r="AW36" s="98"/>
      <c r="AX36" s="98"/>
      <c r="AY36" s="35">
        <f>CA16</f>
        <v>2</v>
      </c>
      <c r="AZ36" s="31"/>
      <c r="BA36" s="31" t="s">
        <v>176</v>
      </c>
      <c r="BB36" s="31">
        <f>BX16</f>
        <v>0</v>
      </c>
      <c r="BC36" s="32"/>
      <c r="BD36" s="35">
        <f>CA20</f>
        <v>1</v>
      </c>
      <c r="BE36" s="31"/>
      <c r="BF36" s="31" t="s">
        <v>176</v>
      </c>
      <c r="BG36" s="31">
        <f>BX20</f>
        <v>2</v>
      </c>
      <c r="BH36" s="32"/>
      <c r="BI36" s="35">
        <f>CA24</f>
        <v>2</v>
      </c>
      <c r="BJ36" s="31"/>
      <c r="BK36" s="31" t="s">
        <v>176</v>
      </c>
      <c r="BL36" s="31">
        <f>BX24</f>
        <v>0</v>
      </c>
      <c r="BM36" s="32"/>
      <c r="BN36" s="35">
        <f>CA28</f>
        <v>2</v>
      </c>
      <c r="BO36" s="31"/>
      <c r="BP36" s="31" t="s">
        <v>176</v>
      </c>
      <c r="BQ36" s="31">
        <f>BX28</f>
        <v>1</v>
      </c>
      <c r="BR36" s="32"/>
      <c r="BS36" s="35">
        <f>CA32</f>
        <v>0</v>
      </c>
      <c r="BT36" s="31"/>
      <c r="BU36" s="31" t="s">
        <v>176</v>
      </c>
      <c r="BV36" s="31">
        <f>BX32</f>
        <v>2</v>
      </c>
      <c r="BW36" s="32"/>
      <c r="BX36" s="56"/>
      <c r="BY36" s="56"/>
      <c r="BZ36" s="56"/>
      <c r="CA36" s="56"/>
      <c r="CB36" s="56"/>
      <c r="CC36" s="35">
        <f>IF(N27="","-",N27)</f>
        <v>2</v>
      </c>
      <c r="CD36" s="31"/>
      <c r="CE36" s="31" t="s">
        <v>176</v>
      </c>
      <c r="CF36" s="31">
        <f>IF(T27="","-",T27)</f>
        <v>0</v>
      </c>
      <c r="CG36" s="32"/>
      <c r="CH36" s="37"/>
      <c r="CI36" s="37"/>
      <c r="CJ36" s="37"/>
      <c r="CK36" s="100"/>
      <c r="CL36" s="100"/>
      <c r="CM36" s="100"/>
      <c r="CN36" s="55"/>
      <c r="CO36" s="55"/>
      <c r="CP36" s="55"/>
      <c r="CQ36" s="113"/>
      <c r="CR36" s="113"/>
      <c r="CS36" s="113"/>
    </row>
    <row r="37" spans="3:97" ht="14.25" customHeight="1">
      <c r="C37">
        <f t="shared" si="0"/>
        <v>0</v>
      </c>
      <c r="D37">
        <f t="shared" si="1"/>
        <v>0</v>
      </c>
      <c r="F37" s="28"/>
      <c r="G37" s="28"/>
      <c r="H37" s="38"/>
      <c r="I37" s="38"/>
      <c r="J37" s="38"/>
      <c r="K37" s="38"/>
      <c r="L37" s="38"/>
      <c r="M37" s="38"/>
      <c r="N37" s="5"/>
      <c r="O37" s="49"/>
      <c r="P37" s="6"/>
      <c r="Q37" s="6" t="s">
        <v>16</v>
      </c>
      <c r="R37" s="6"/>
      <c r="S37" s="49"/>
      <c r="T37" s="7"/>
      <c r="U37" s="38"/>
      <c r="V37" s="38"/>
      <c r="W37" s="38"/>
      <c r="X37" s="38"/>
      <c r="Y37" s="38"/>
      <c r="Z37" s="38"/>
      <c r="AA37" s="2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S37" s="36"/>
      <c r="AT37" s="98"/>
      <c r="AU37" s="98"/>
      <c r="AV37" s="98"/>
      <c r="AW37" s="98"/>
      <c r="AX37" s="98"/>
      <c r="AY37" s="36"/>
      <c r="AZ37" s="33"/>
      <c r="BA37" s="33"/>
      <c r="BB37" s="33"/>
      <c r="BC37" s="34"/>
      <c r="BD37" s="36"/>
      <c r="BE37" s="33"/>
      <c r="BF37" s="33"/>
      <c r="BG37" s="33"/>
      <c r="BH37" s="34"/>
      <c r="BI37" s="36"/>
      <c r="BJ37" s="33"/>
      <c r="BK37" s="33"/>
      <c r="BL37" s="33"/>
      <c r="BM37" s="34"/>
      <c r="BN37" s="36"/>
      <c r="BO37" s="33"/>
      <c r="BP37" s="33"/>
      <c r="BQ37" s="33"/>
      <c r="BR37" s="34"/>
      <c r="BS37" s="36"/>
      <c r="BT37" s="33"/>
      <c r="BU37" s="33"/>
      <c r="BV37" s="33"/>
      <c r="BW37" s="34"/>
      <c r="BX37" s="56"/>
      <c r="BY37" s="56"/>
      <c r="BZ37" s="56"/>
      <c r="CA37" s="56"/>
      <c r="CB37" s="56"/>
      <c r="CC37" s="36"/>
      <c r="CD37" s="33"/>
      <c r="CE37" s="33"/>
      <c r="CF37" s="33"/>
      <c r="CG37" s="34"/>
      <c r="CH37" s="5"/>
      <c r="CI37" s="6"/>
      <c r="CJ37" s="7"/>
      <c r="CK37" s="100"/>
      <c r="CL37" s="100"/>
      <c r="CM37" s="100"/>
      <c r="CN37" s="55"/>
      <c r="CO37" s="55"/>
      <c r="CP37" s="55"/>
      <c r="CQ37" s="113"/>
      <c r="CR37" s="113"/>
      <c r="CS37" s="113"/>
    </row>
    <row r="38" spans="3:97" ht="14.25" customHeight="1">
      <c r="C38">
        <f t="shared" si="0"/>
        <v>0</v>
      </c>
      <c r="D38">
        <f t="shared" si="1"/>
        <v>1</v>
      </c>
      <c r="F38" s="28" t="s">
        <v>247</v>
      </c>
      <c r="G38" s="28"/>
      <c r="H38" s="38" t="str">
        <f>AT26</f>
        <v>那覇</v>
      </c>
      <c r="I38" s="38"/>
      <c r="J38" s="38"/>
      <c r="K38" s="38"/>
      <c r="L38" s="38"/>
      <c r="M38" s="38"/>
      <c r="N38" s="1"/>
      <c r="O38" s="47" t="s">
        <v>162</v>
      </c>
      <c r="P38" s="2">
        <v>14</v>
      </c>
      <c r="Q38" s="2" t="s">
        <v>16</v>
      </c>
      <c r="R38" s="2">
        <v>21</v>
      </c>
      <c r="S38" s="47" t="s">
        <v>161</v>
      </c>
      <c r="T38" s="3"/>
      <c r="U38" s="38" t="str">
        <f>AT34</f>
        <v>宮古</v>
      </c>
      <c r="V38" s="38"/>
      <c r="W38" s="38"/>
      <c r="X38" s="38"/>
      <c r="Y38" s="38"/>
      <c r="Z38" s="38"/>
      <c r="AA38" s="28"/>
      <c r="AB38" s="38" t="s">
        <v>279</v>
      </c>
      <c r="AC38" s="38"/>
      <c r="AD38" s="38"/>
      <c r="AE38" s="38"/>
      <c r="AF38" s="38"/>
      <c r="AG38" s="38"/>
      <c r="AH38" s="38" t="s">
        <v>300</v>
      </c>
      <c r="AI38" s="38"/>
      <c r="AJ38" s="38"/>
      <c r="AK38" s="38"/>
      <c r="AL38" s="38"/>
      <c r="AM38" s="38"/>
      <c r="AN38" s="38" t="s">
        <v>284</v>
      </c>
      <c r="AO38" s="38"/>
      <c r="AP38" s="38"/>
      <c r="AQ38" s="38"/>
      <c r="AS38" s="35" t="s">
        <v>164</v>
      </c>
      <c r="AT38" s="98" t="s">
        <v>226</v>
      </c>
      <c r="AU38" s="98"/>
      <c r="AV38" s="98"/>
      <c r="AW38" s="98"/>
      <c r="AX38" s="99"/>
      <c r="AY38" s="35" t="str">
        <f>IF(AY40="-","-",IF(AY40&gt;BB40,"○","×"))</f>
        <v>×</v>
      </c>
      <c r="AZ38" s="31"/>
      <c r="BA38" s="31"/>
      <c r="BB38" s="31"/>
      <c r="BC38" s="32"/>
      <c r="BD38" s="35" t="str">
        <f>IF(BD40="-","-",IF(BD40&gt;BG40,"○","×"))</f>
        <v>×</v>
      </c>
      <c r="BE38" s="31"/>
      <c r="BF38" s="31"/>
      <c r="BG38" s="31"/>
      <c r="BH38" s="32"/>
      <c r="BI38" s="35" t="str">
        <f>IF(BI40="-","-",IF(BI40&gt;BL40,"○","×"))</f>
        <v>○</v>
      </c>
      <c r="BJ38" s="31"/>
      <c r="BK38" s="31"/>
      <c r="BL38" s="31"/>
      <c r="BM38" s="32"/>
      <c r="BN38" s="35" t="str">
        <f>IF(BN40="-","-",IF(BN40&gt;BQ40,"○","×"))</f>
        <v>×</v>
      </c>
      <c r="BO38" s="31"/>
      <c r="BP38" s="31"/>
      <c r="BQ38" s="31"/>
      <c r="BR38" s="32"/>
      <c r="BS38" s="35" t="str">
        <f>IF(BS40="-","-",IF(BS40&gt;BV40,"○","×"))</f>
        <v>×</v>
      </c>
      <c r="BT38" s="31"/>
      <c r="BU38" s="31"/>
      <c r="BV38" s="31"/>
      <c r="BW38" s="32"/>
      <c r="BX38" s="35" t="str">
        <f>IF(BX40="-","-",IF(BX40&gt;CA40,"○","×"))</f>
        <v>×</v>
      </c>
      <c r="BY38" s="31"/>
      <c r="BZ38" s="31"/>
      <c r="CA38" s="31"/>
      <c r="CB38" s="32"/>
      <c r="CC38" s="87"/>
      <c r="CD38" s="56"/>
      <c r="CE38" s="56"/>
      <c r="CF38" s="56"/>
      <c r="CG38" s="56"/>
      <c r="CH38" s="1"/>
      <c r="CI38" s="2"/>
      <c r="CJ38" s="3"/>
      <c r="CK38" s="100">
        <f>IF(AY50="","",AY50/BD50)</f>
        <v>0.36363636363636365</v>
      </c>
      <c r="CL38" s="100"/>
      <c r="CM38" s="100"/>
      <c r="CN38" s="55">
        <f>IF(BI50="","",BI50/BN50)</f>
        <v>0.8241758241758241</v>
      </c>
      <c r="CO38" s="55"/>
      <c r="CP38" s="55"/>
      <c r="CQ38" s="113">
        <v>6</v>
      </c>
      <c r="CR38" s="113"/>
      <c r="CS38" s="113"/>
    </row>
    <row r="39" spans="1:97" ht="14.25" customHeight="1">
      <c r="A39">
        <f>IF(N39="",0,N39)</f>
        <v>1</v>
      </c>
      <c r="B39">
        <f>IF(T39="",0,T39)</f>
        <v>2</v>
      </c>
      <c r="C39">
        <f t="shared" si="0"/>
        <v>1</v>
      </c>
      <c r="D39">
        <f t="shared" si="1"/>
        <v>0</v>
      </c>
      <c r="F39" s="28"/>
      <c r="G39" s="28"/>
      <c r="H39" s="38"/>
      <c r="I39" s="38"/>
      <c r="J39" s="38"/>
      <c r="K39" s="38"/>
      <c r="L39" s="38"/>
      <c r="M39" s="38"/>
      <c r="N39" s="8">
        <f>IF(SUM(C38:D40)&gt;0,SUM(C38:C40),"")</f>
        <v>1</v>
      </c>
      <c r="O39" s="48"/>
      <c r="P39">
        <v>21</v>
      </c>
      <c r="Q39" t="s">
        <v>16</v>
      </c>
      <c r="R39">
        <v>18</v>
      </c>
      <c r="S39" s="48"/>
      <c r="T39" s="8">
        <f>IF(SUM(C38:D40)&gt;0,SUM(D38:D40),"")</f>
        <v>2</v>
      </c>
      <c r="U39" s="38"/>
      <c r="V39" s="38"/>
      <c r="W39" s="38"/>
      <c r="X39" s="38"/>
      <c r="Y39" s="38"/>
      <c r="Z39" s="38"/>
      <c r="AA39" s="2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S39" s="53"/>
      <c r="AT39" s="98"/>
      <c r="AU39" s="98"/>
      <c r="AV39" s="98"/>
      <c r="AW39" s="98"/>
      <c r="AX39" s="99"/>
      <c r="AY39" s="36"/>
      <c r="AZ39" s="33"/>
      <c r="BA39" s="33"/>
      <c r="BB39" s="33"/>
      <c r="BC39" s="34"/>
      <c r="BD39" s="36"/>
      <c r="BE39" s="33"/>
      <c r="BF39" s="33"/>
      <c r="BG39" s="33"/>
      <c r="BH39" s="34"/>
      <c r="BI39" s="36"/>
      <c r="BJ39" s="33"/>
      <c r="BK39" s="33"/>
      <c r="BL39" s="33"/>
      <c r="BM39" s="34"/>
      <c r="BN39" s="36"/>
      <c r="BO39" s="33"/>
      <c r="BP39" s="33"/>
      <c r="BQ39" s="33"/>
      <c r="BR39" s="34"/>
      <c r="BS39" s="36"/>
      <c r="BT39" s="33"/>
      <c r="BU39" s="33"/>
      <c r="BV39" s="33"/>
      <c r="BW39" s="34"/>
      <c r="BX39" s="36"/>
      <c r="BY39" s="33"/>
      <c r="BZ39" s="33"/>
      <c r="CA39" s="33"/>
      <c r="CB39" s="34"/>
      <c r="CC39" s="87"/>
      <c r="CD39" s="56"/>
      <c r="CE39" s="56"/>
      <c r="CF39" s="56"/>
      <c r="CG39" s="56"/>
      <c r="CH39" s="37">
        <f>COUNTIF(AY38:CG39,"○")</f>
        <v>1</v>
      </c>
      <c r="CI39" s="37" t="s">
        <v>16</v>
      </c>
      <c r="CJ39" s="37">
        <f>COUNTIF(AY38:CG39,"×")</f>
        <v>5</v>
      </c>
      <c r="CK39" s="100"/>
      <c r="CL39" s="100"/>
      <c r="CM39" s="100"/>
      <c r="CN39" s="55"/>
      <c r="CO39" s="55"/>
      <c r="CP39" s="55"/>
      <c r="CQ39" s="113"/>
      <c r="CR39" s="113"/>
      <c r="CS39" s="113"/>
    </row>
    <row r="40" spans="3:97" ht="14.25" customHeight="1">
      <c r="C40">
        <f t="shared" si="0"/>
        <v>0</v>
      </c>
      <c r="D40">
        <f t="shared" si="1"/>
        <v>1</v>
      </c>
      <c r="F40" s="28"/>
      <c r="G40" s="28"/>
      <c r="H40" s="38"/>
      <c r="I40" s="38"/>
      <c r="J40" s="38"/>
      <c r="K40" s="38"/>
      <c r="L40" s="38"/>
      <c r="M40" s="38"/>
      <c r="N40" s="5"/>
      <c r="O40" s="49"/>
      <c r="P40" s="6">
        <v>4</v>
      </c>
      <c r="Q40" s="6" t="s">
        <v>16</v>
      </c>
      <c r="R40" s="6">
        <v>15</v>
      </c>
      <c r="S40" s="49"/>
      <c r="T40" s="7"/>
      <c r="U40" s="38"/>
      <c r="V40" s="38"/>
      <c r="W40" s="38"/>
      <c r="X40" s="38"/>
      <c r="Y40" s="38"/>
      <c r="Z40" s="38"/>
      <c r="AA40" s="2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S40" s="53"/>
      <c r="AT40" s="98"/>
      <c r="AU40" s="98"/>
      <c r="AV40" s="98"/>
      <c r="AW40" s="98"/>
      <c r="AX40" s="98"/>
      <c r="AY40" s="35">
        <f>CF16</f>
        <v>1</v>
      </c>
      <c r="AZ40" s="31"/>
      <c r="BA40" s="31" t="s">
        <v>176</v>
      </c>
      <c r="BB40" s="31">
        <f>CC16</f>
        <v>2</v>
      </c>
      <c r="BC40" s="32"/>
      <c r="BD40" s="35">
        <f>CF20</f>
        <v>0</v>
      </c>
      <c r="BE40" s="31"/>
      <c r="BF40" s="31" t="s">
        <v>176</v>
      </c>
      <c r="BG40" s="31">
        <f>CC20</f>
        <v>2</v>
      </c>
      <c r="BH40" s="32"/>
      <c r="BI40" s="35">
        <f>CF24</f>
        <v>2</v>
      </c>
      <c r="BJ40" s="31"/>
      <c r="BK40" s="31" t="s">
        <v>176</v>
      </c>
      <c r="BL40" s="31">
        <f>CC24</f>
        <v>1</v>
      </c>
      <c r="BM40" s="32"/>
      <c r="BN40" s="35">
        <f>CF28</f>
        <v>1</v>
      </c>
      <c r="BO40" s="31"/>
      <c r="BP40" s="31" t="s">
        <v>176</v>
      </c>
      <c r="BQ40" s="31">
        <f>CC28</f>
        <v>2</v>
      </c>
      <c r="BR40" s="32"/>
      <c r="BS40" s="35">
        <f>CF32</f>
        <v>0</v>
      </c>
      <c r="BT40" s="31"/>
      <c r="BU40" s="31" t="s">
        <v>176</v>
      </c>
      <c r="BV40" s="31">
        <f>CC32</f>
        <v>2</v>
      </c>
      <c r="BW40" s="32"/>
      <c r="BX40" s="35">
        <f>CF36</f>
        <v>0</v>
      </c>
      <c r="BY40" s="31"/>
      <c r="BZ40" s="31" t="s">
        <v>176</v>
      </c>
      <c r="CA40" s="31">
        <f>CC36</f>
        <v>2</v>
      </c>
      <c r="CB40" s="32"/>
      <c r="CC40" s="56"/>
      <c r="CD40" s="56"/>
      <c r="CE40" s="56"/>
      <c r="CF40" s="56"/>
      <c r="CG40" s="56"/>
      <c r="CH40" s="37"/>
      <c r="CI40" s="37"/>
      <c r="CJ40" s="37"/>
      <c r="CK40" s="100"/>
      <c r="CL40" s="100"/>
      <c r="CM40" s="100"/>
      <c r="CN40" s="55"/>
      <c r="CO40" s="55"/>
      <c r="CP40" s="55"/>
      <c r="CQ40" s="113"/>
      <c r="CR40" s="113"/>
      <c r="CS40" s="113"/>
    </row>
    <row r="41" spans="3:97" ht="12.75">
      <c r="C41">
        <f t="shared" si="0"/>
        <v>0</v>
      </c>
      <c r="D41">
        <f t="shared" si="1"/>
        <v>1</v>
      </c>
      <c r="F41" s="28" t="s">
        <v>251</v>
      </c>
      <c r="G41" s="28"/>
      <c r="H41" s="38" t="str">
        <f>AT22</f>
        <v>浦添</v>
      </c>
      <c r="I41" s="38"/>
      <c r="J41" s="38"/>
      <c r="K41" s="38"/>
      <c r="L41" s="38"/>
      <c r="M41" s="38"/>
      <c r="N41" s="1"/>
      <c r="O41" s="47" t="s">
        <v>162</v>
      </c>
      <c r="P41" s="2">
        <v>6</v>
      </c>
      <c r="Q41" s="2" t="s">
        <v>16</v>
      </c>
      <c r="R41" s="2">
        <v>21</v>
      </c>
      <c r="S41" s="47" t="s">
        <v>161</v>
      </c>
      <c r="T41" s="3"/>
      <c r="U41" s="38" t="str">
        <f>AT30</f>
        <v>島尻</v>
      </c>
      <c r="V41" s="38"/>
      <c r="W41" s="38"/>
      <c r="X41" s="38"/>
      <c r="Y41" s="38"/>
      <c r="Z41" s="38"/>
      <c r="AA41" s="28"/>
      <c r="AB41" s="38" t="s">
        <v>312</v>
      </c>
      <c r="AC41" s="38"/>
      <c r="AD41" s="38"/>
      <c r="AE41" s="38"/>
      <c r="AF41" s="38"/>
      <c r="AG41" s="38"/>
      <c r="AH41" s="38" t="s">
        <v>319</v>
      </c>
      <c r="AI41" s="38"/>
      <c r="AJ41" s="38"/>
      <c r="AK41" s="38"/>
      <c r="AL41" s="38"/>
      <c r="AM41" s="38"/>
      <c r="AN41" s="38" t="s">
        <v>317</v>
      </c>
      <c r="AO41" s="38"/>
      <c r="AP41" s="38"/>
      <c r="AQ41" s="38"/>
      <c r="AS41" s="36"/>
      <c r="AT41" s="98"/>
      <c r="AU41" s="98"/>
      <c r="AV41" s="98"/>
      <c r="AW41" s="98"/>
      <c r="AX41" s="98"/>
      <c r="AY41" s="36"/>
      <c r="AZ41" s="33"/>
      <c r="BA41" s="33"/>
      <c r="BB41" s="33"/>
      <c r="BC41" s="34"/>
      <c r="BD41" s="36"/>
      <c r="BE41" s="33"/>
      <c r="BF41" s="33"/>
      <c r="BG41" s="33"/>
      <c r="BH41" s="34"/>
      <c r="BI41" s="36"/>
      <c r="BJ41" s="33"/>
      <c r="BK41" s="33"/>
      <c r="BL41" s="33"/>
      <c r="BM41" s="34"/>
      <c r="BN41" s="36"/>
      <c r="BO41" s="33"/>
      <c r="BP41" s="33"/>
      <c r="BQ41" s="33"/>
      <c r="BR41" s="34"/>
      <c r="BS41" s="36"/>
      <c r="BT41" s="33"/>
      <c r="BU41" s="33"/>
      <c r="BV41" s="33"/>
      <c r="BW41" s="34"/>
      <c r="BX41" s="36"/>
      <c r="BY41" s="33"/>
      <c r="BZ41" s="33"/>
      <c r="CA41" s="33"/>
      <c r="CB41" s="34"/>
      <c r="CC41" s="56"/>
      <c r="CD41" s="56"/>
      <c r="CE41" s="56"/>
      <c r="CF41" s="56"/>
      <c r="CG41" s="56"/>
      <c r="CH41" s="5"/>
      <c r="CI41" s="6"/>
      <c r="CJ41" s="7"/>
      <c r="CK41" s="100"/>
      <c r="CL41" s="100"/>
      <c r="CM41" s="100"/>
      <c r="CN41" s="55"/>
      <c r="CO41" s="55"/>
      <c r="CP41" s="55"/>
      <c r="CQ41" s="113"/>
      <c r="CR41" s="113"/>
      <c r="CS41" s="113"/>
    </row>
    <row r="42" spans="1:43" ht="12.75">
      <c r="A42">
        <f>IF(N42="",0,N42)</f>
        <v>0</v>
      </c>
      <c r="B42">
        <f>IF(T42="",0,T42)</f>
        <v>2</v>
      </c>
      <c r="C42">
        <f t="shared" si="0"/>
        <v>0</v>
      </c>
      <c r="D42">
        <f t="shared" si="1"/>
        <v>1</v>
      </c>
      <c r="F42" s="28"/>
      <c r="G42" s="28"/>
      <c r="H42" s="38"/>
      <c r="I42" s="38"/>
      <c r="J42" s="38"/>
      <c r="K42" s="38"/>
      <c r="L42" s="38"/>
      <c r="M42" s="38"/>
      <c r="N42" s="8">
        <f>IF(SUM(C41:D43)&gt;0,SUM(C41:C43),"")</f>
        <v>0</v>
      </c>
      <c r="O42" s="48"/>
      <c r="P42">
        <v>10</v>
      </c>
      <c r="Q42" t="s">
        <v>16</v>
      </c>
      <c r="R42">
        <v>21</v>
      </c>
      <c r="S42" s="48"/>
      <c r="T42" s="8">
        <f>IF(SUM(C41:D43)&gt;0,SUM(D41:D43),"")</f>
        <v>2</v>
      </c>
      <c r="U42" s="38"/>
      <c r="V42" s="38"/>
      <c r="W42" s="38"/>
      <c r="X42" s="38"/>
      <c r="Y42" s="38"/>
      <c r="Z42" s="38"/>
      <c r="AA42" s="2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</row>
    <row r="43" spans="3:70" ht="12.75">
      <c r="C43">
        <f t="shared" si="0"/>
        <v>0</v>
      </c>
      <c r="D43">
        <f t="shared" si="1"/>
        <v>0</v>
      </c>
      <c r="F43" s="28"/>
      <c r="G43" s="28"/>
      <c r="H43" s="38"/>
      <c r="I43" s="38"/>
      <c r="J43" s="38"/>
      <c r="K43" s="38"/>
      <c r="L43" s="38"/>
      <c r="M43" s="38"/>
      <c r="N43" s="5"/>
      <c r="O43" s="49"/>
      <c r="P43" s="6"/>
      <c r="Q43" s="6" t="s">
        <v>16</v>
      </c>
      <c r="R43" s="6"/>
      <c r="S43" s="49"/>
      <c r="T43" s="7"/>
      <c r="U43" s="38"/>
      <c r="V43" s="38"/>
      <c r="W43" s="38"/>
      <c r="X43" s="38"/>
      <c r="Y43" s="38"/>
      <c r="Z43" s="38"/>
      <c r="AA43" s="2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S43" s="15"/>
      <c r="AT43" s="28" t="s">
        <v>175</v>
      </c>
      <c r="AU43" s="28"/>
      <c r="AV43" s="28"/>
      <c r="AW43" s="28"/>
      <c r="AX43" s="28"/>
      <c r="AY43" s="28" t="s">
        <v>174</v>
      </c>
      <c r="AZ43" s="28"/>
      <c r="BA43" s="28"/>
      <c r="BB43" s="28"/>
      <c r="BC43" s="28"/>
      <c r="BD43" s="28" t="s">
        <v>173</v>
      </c>
      <c r="BE43" s="28"/>
      <c r="BF43" s="28"/>
      <c r="BG43" s="28"/>
      <c r="BH43" s="28"/>
      <c r="BI43" s="28" t="s">
        <v>172</v>
      </c>
      <c r="BJ43" s="28"/>
      <c r="BK43" s="28"/>
      <c r="BL43" s="28"/>
      <c r="BM43" s="28"/>
      <c r="BN43" s="28" t="s">
        <v>171</v>
      </c>
      <c r="BO43" s="28"/>
      <c r="BP43" s="28"/>
      <c r="BQ43" s="28"/>
      <c r="BR43" s="28"/>
    </row>
    <row r="44" spans="3:70" ht="13.5" customHeight="1">
      <c r="C44">
        <f t="shared" si="0"/>
        <v>1</v>
      </c>
      <c r="D44">
        <f t="shared" si="1"/>
        <v>0</v>
      </c>
      <c r="F44" s="28" t="s">
        <v>242</v>
      </c>
      <c r="G44" s="75"/>
      <c r="H44" s="101" t="str">
        <f>AT26</f>
        <v>那覇</v>
      </c>
      <c r="I44" s="102"/>
      <c r="J44" s="102"/>
      <c r="K44" s="102"/>
      <c r="L44" s="102"/>
      <c r="M44" s="103"/>
      <c r="N44" s="1"/>
      <c r="O44" s="47" t="s">
        <v>162</v>
      </c>
      <c r="P44" s="2">
        <v>21</v>
      </c>
      <c r="Q44" s="2" t="s">
        <v>16</v>
      </c>
      <c r="R44" s="2">
        <v>15</v>
      </c>
      <c r="S44" s="47" t="s">
        <v>161</v>
      </c>
      <c r="T44" s="3"/>
      <c r="U44" s="101" t="str">
        <f>AT38</f>
        <v>八重山</v>
      </c>
      <c r="V44" s="102"/>
      <c r="W44" s="102"/>
      <c r="X44" s="102"/>
      <c r="Y44" s="102"/>
      <c r="Z44" s="103"/>
      <c r="AA44" s="75"/>
      <c r="AB44" s="101" t="s">
        <v>309</v>
      </c>
      <c r="AC44" s="102"/>
      <c r="AD44" s="102"/>
      <c r="AE44" s="102"/>
      <c r="AF44" s="102"/>
      <c r="AG44" s="103"/>
      <c r="AH44" s="101" t="s">
        <v>308</v>
      </c>
      <c r="AI44" s="102"/>
      <c r="AJ44" s="102"/>
      <c r="AK44" s="102"/>
      <c r="AL44" s="102"/>
      <c r="AM44" s="103"/>
      <c r="AN44" s="101" t="s">
        <v>315</v>
      </c>
      <c r="AO44" s="102"/>
      <c r="AP44" s="102"/>
      <c r="AQ44" s="103"/>
      <c r="AS44" s="15" t="s">
        <v>170</v>
      </c>
      <c r="AT44" s="38" t="str">
        <f>AT14</f>
        <v>国頭</v>
      </c>
      <c r="AU44" s="38"/>
      <c r="AV44" s="38"/>
      <c r="AW44" s="38"/>
      <c r="AX44" s="38"/>
      <c r="AY44" s="28">
        <f>A12+A30++A54+A63+A69+A72</f>
        <v>4</v>
      </c>
      <c r="AZ44" s="28"/>
      <c r="BA44" s="28"/>
      <c r="BB44" s="28"/>
      <c r="BC44" s="28"/>
      <c r="BD44" s="28">
        <f>B12+B30+B54+B63+B69+B72</f>
        <v>10</v>
      </c>
      <c r="BE44" s="28"/>
      <c r="BF44" s="28"/>
      <c r="BG44" s="28"/>
      <c r="BH44" s="28"/>
      <c r="BI44" s="28">
        <f>$P$11+$P$12+$P$13+$P$29+$P$30+$P$31++++$P$53+$P$54+$P$55+$P$62+$P$63+$P$64+$P$68+$P$69+$P$70+$P$71+$P$72+$P$73</f>
        <v>185</v>
      </c>
      <c r="BJ44" s="28"/>
      <c r="BK44" s="28"/>
      <c r="BL44" s="28"/>
      <c r="BM44" s="28"/>
      <c r="BN44" s="28">
        <f>$R$11+$R$12+$R$13+$R$29+$R$30+$R$31+$R$53+$R$54+$R$55+$R$62+$R$63+$R$64+$R$68+$R$69+$R$70+$R$71+$R$72+$R$73</f>
        <v>261</v>
      </c>
      <c r="BO44" s="28"/>
      <c r="BP44" s="28"/>
      <c r="BQ44" s="28"/>
      <c r="BR44" s="28"/>
    </row>
    <row r="45" spans="1:70" ht="13.5" customHeight="1">
      <c r="A45">
        <f>IF(N45="",0,N45)</f>
        <v>2</v>
      </c>
      <c r="B45">
        <f>IF(T45="",0,T45)</f>
        <v>1</v>
      </c>
      <c r="C45">
        <f t="shared" si="0"/>
        <v>0</v>
      </c>
      <c r="D45">
        <f t="shared" si="1"/>
        <v>1</v>
      </c>
      <c r="F45" s="28"/>
      <c r="G45" s="76"/>
      <c r="H45" s="104"/>
      <c r="I45" s="105"/>
      <c r="J45" s="105"/>
      <c r="K45" s="105"/>
      <c r="L45" s="105"/>
      <c r="M45" s="106"/>
      <c r="N45" s="8">
        <f>IF(SUM(C44:D46)&gt;0,SUM(C44:C46),"")</f>
        <v>2</v>
      </c>
      <c r="O45" s="48"/>
      <c r="P45">
        <v>16</v>
      </c>
      <c r="Q45" t="s">
        <v>16</v>
      </c>
      <c r="R45">
        <v>21</v>
      </c>
      <c r="S45" s="48"/>
      <c r="T45" s="8">
        <f>IF(SUM(C44:D46)&gt;0,SUM(D44:D46),"")</f>
        <v>1</v>
      </c>
      <c r="U45" s="104"/>
      <c r="V45" s="105"/>
      <c r="W45" s="105"/>
      <c r="X45" s="105"/>
      <c r="Y45" s="105"/>
      <c r="Z45" s="106"/>
      <c r="AA45" s="76"/>
      <c r="AB45" s="104"/>
      <c r="AC45" s="105"/>
      <c r="AD45" s="105"/>
      <c r="AE45" s="105"/>
      <c r="AF45" s="105"/>
      <c r="AG45" s="106"/>
      <c r="AH45" s="104"/>
      <c r="AI45" s="105"/>
      <c r="AJ45" s="105"/>
      <c r="AK45" s="105"/>
      <c r="AL45" s="105"/>
      <c r="AM45" s="106"/>
      <c r="AN45" s="104"/>
      <c r="AO45" s="105"/>
      <c r="AP45" s="105"/>
      <c r="AQ45" s="106"/>
      <c r="AS45" s="15" t="s">
        <v>169</v>
      </c>
      <c r="AT45" s="38" t="str">
        <f>AT18</f>
        <v>中頭</v>
      </c>
      <c r="AU45" s="38"/>
      <c r="AV45" s="38"/>
      <c r="AW45" s="38"/>
      <c r="AX45" s="38"/>
      <c r="AY45" s="28">
        <f>B12+A21+A33+A48+A57+A66</f>
        <v>12</v>
      </c>
      <c r="AZ45" s="28"/>
      <c r="BA45" s="28"/>
      <c r="BB45" s="28"/>
      <c r="BC45" s="28"/>
      <c r="BD45" s="28">
        <f>A12+B21+B33+B48+B57+B66</f>
        <v>1</v>
      </c>
      <c r="BE45" s="28"/>
      <c r="BF45" s="28"/>
      <c r="BG45" s="28"/>
      <c r="BH45" s="28"/>
      <c r="BI45" s="28">
        <f>R11+R12+R13+P20+P21+P22+P32+P33+P34+P47+P48+P49+P56+P57+P58+P65+P66+P67</f>
        <v>266</v>
      </c>
      <c r="BJ45" s="28"/>
      <c r="BK45" s="28"/>
      <c r="BL45" s="28"/>
      <c r="BM45" s="28"/>
      <c r="BN45" s="28">
        <f>P11+P12+P13+R20+R21+R22+R32+R33+R34+R47+R48+R49+R56+R57+R58+R65+R66+R67</f>
        <v>187</v>
      </c>
      <c r="BO45" s="28"/>
      <c r="BP45" s="28"/>
      <c r="BQ45" s="28"/>
      <c r="BR45" s="28"/>
    </row>
    <row r="46" spans="3:70" ht="13.5" customHeight="1">
      <c r="C46">
        <f t="shared" si="0"/>
        <v>1</v>
      </c>
      <c r="D46">
        <f t="shared" si="1"/>
        <v>0</v>
      </c>
      <c r="F46" s="28"/>
      <c r="G46" s="77"/>
      <c r="H46" s="107"/>
      <c r="I46" s="108"/>
      <c r="J46" s="108"/>
      <c r="K46" s="108"/>
      <c r="L46" s="108"/>
      <c r="M46" s="109"/>
      <c r="N46" s="5"/>
      <c r="O46" s="49"/>
      <c r="P46" s="6">
        <v>15</v>
      </c>
      <c r="Q46" s="6" t="s">
        <v>16</v>
      </c>
      <c r="R46" s="6">
        <v>12</v>
      </c>
      <c r="S46" s="49"/>
      <c r="T46" s="7"/>
      <c r="U46" s="107"/>
      <c r="V46" s="108"/>
      <c r="W46" s="108"/>
      <c r="X46" s="108"/>
      <c r="Y46" s="108"/>
      <c r="Z46" s="109"/>
      <c r="AA46" s="77"/>
      <c r="AB46" s="107"/>
      <c r="AC46" s="108"/>
      <c r="AD46" s="108"/>
      <c r="AE46" s="108"/>
      <c r="AF46" s="108"/>
      <c r="AG46" s="109"/>
      <c r="AH46" s="107"/>
      <c r="AI46" s="108"/>
      <c r="AJ46" s="108"/>
      <c r="AK46" s="108"/>
      <c r="AL46" s="108"/>
      <c r="AM46" s="109"/>
      <c r="AN46" s="107"/>
      <c r="AO46" s="108"/>
      <c r="AP46" s="108"/>
      <c r="AQ46" s="109"/>
      <c r="AS46" s="15" t="s">
        <v>168</v>
      </c>
      <c r="AT46" s="38" t="str">
        <f>AT22</f>
        <v>浦添</v>
      </c>
      <c r="AU46" s="38"/>
      <c r="AV46" s="38"/>
      <c r="AW46" s="38"/>
      <c r="AX46" s="38"/>
      <c r="AY46" s="28">
        <f>A15+B21+B30+A42+A51+A60</f>
        <v>2</v>
      </c>
      <c r="AZ46" s="28"/>
      <c r="BA46" s="28"/>
      <c r="BB46" s="28"/>
      <c r="BC46" s="28"/>
      <c r="BD46" s="28">
        <f>B15+A21+A30+B42+B51+B60</f>
        <v>12</v>
      </c>
      <c r="BE46" s="28"/>
      <c r="BF46" s="28"/>
      <c r="BG46" s="28"/>
      <c r="BH46" s="28"/>
      <c r="BI46" s="28">
        <f>P14+P15+P16+R20+R21+R22+R29+R30+R31+P41+P42+P43+P50+P51+P52+P59+P60+P61</f>
        <v>182</v>
      </c>
      <c r="BJ46" s="28"/>
      <c r="BK46" s="28"/>
      <c r="BL46" s="28"/>
      <c r="BM46" s="28"/>
      <c r="BN46" s="28">
        <f>P20+P21+P22+P29+P30+P31+R41+R42+R43+R50+R51+R52+R59+R60+R61+R14+R15+R16</f>
        <v>270</v>
      </c>
      <c r="BO46" s="28"/>
      <c r="BP46" s="28"/>
      <c r="BQ46" s="28"/>
      <c r="BR46" s="28"/>
    </row>
    <row r="47" spans="3:70" ht="12.75" customHeight="1">
      <c r="C47">
        <f t="shared" si="0"/>
        <v>1</v>
      </c>
      <c r="D47">
        <f t="shared" si="1"/>
        <v>0</v>
      </c>
      <c r="F47" s="28" t="s">
        <v>243</v>
      </c>
      <c r="G47" s="28"/>
      <c r="H47" s="38" t="str">
        <f>AT18</f>
        <v>中頭</v>
      </c>
      <c r="I47" s="38"/>
      <c r="J47" s="38"/>
      <c r="K47" s="38"/>
      <c r="L47" s="38"/>
      <c r="M47" s="38"/>
      <c r="N47" s="1"/>
      <c r="O47" s="47" t="s">
        <v>162</v>
      </c>
      <c r="P47" s="2">
        <v>23</v>
      </c>
      <c r="Q47" s="2" t="s">
        <v>16</v>
      </c>
      <c r="R47" s="2">
        <v>21</v>
      </c>
      <c r="S47" s="47" t="s">
        <v>161</v>
      </c>
      <c r="T47" s="3"/>
      <c r="U47" s="38" t="str">
        <f>AT30</f>
        <v>島尻</v>
      </c>
      <c r="V47" s="38"/>
      <c r="W47" s="38"/>
      <c r="X47" s="38"/>
      <c r="Y47" s="38"/>
      <c r="Z47" s="38"/>
      <c r="AA47" s="28"/>
      <c r="AB47" s="38" t="s">
        <v>299</v>
      </c>
      <c r="AC47" s="38"/>
      <c r="AD47" s="38"/>
      <c r="AE47" s="38"/>
      <c r="AF47" s="38"/>
      <c r="AG47" s="38"/>
      <c r="AH47" s="38" t="s">
        <v>312</v>
      </c>
      <c r="AI47" s="38"/>
      <c r="AJ47" s="38"/>
      <c r="AK47" s="38"/>
      <c r="AL47" s="38"/>
      <c r="AM47" s="38"/>
      <c r="AN47" s="38" t="s">
        <v>304</v>
      </c>
      <c r="AO47" s="38"/>
      <c r="AP47" s="38"/>
      <c r="AQ47" s="38"/>
      <c r="AS47" s="15" t="s">
        <v>167</v>
      </c>
      <c r="AT47" s="38" t="str">
        <f>AT26</f>
        <v>那覇</v>
      </c>
      <c r="AU47" s="38"/>
      <c r="AV47" s="38"/>
      <c r="AW47" s="38"/>
      <c r="AX47" s="38"/>
      <c r="AY47" s="28">
        <f>B15+A24+B33+A39+A45+B54</f>
        <v>7</v>
      </c>
      <c r="AZ47" s="28"/>
      <c r="BA47" s="28"/>
      <c r="BB47" s="28"/>
      <c r="BC47" s="28"/>
      <c r="BD47" s="28">
        <f>A15+B24+A33+B39+B45+A54</f>
        <v>7</v>
      </c>
      <c r="BE47" s="28"/>
      <c r="BF47" s="28"/>
      <c r="BG47" s="28"/>
      <c r="BH47" s="28"/>
      <c r="BI47" s="28">
        <f>R14+R15+R16+P23+P24+P25+R32+R33+R34+P38+P39+P40+P44+P45+P46+R53+R54+R55</f>
        <v>226</v>
      </c>
      <c r="BJ47" s="28"/>
      <c r="BK47" s="28"/>
      <c r="BL47" s="28"/>
      <c r="BM47" s="28"/>
      <c r="BN47" s="28">
        <f>P14+P15+P16+R23+R24+R25+P32+P33+P34+R38+R39+R40+P44+P45+P46+P53+P54+P55</f>
        <v>240</v>
      </c>
      <c r="BO47" s="28"/>
      <c r="BP47" s="28"/>
      <c r="BQ47" s="28"/>
      <c r="BR47" s="28"/>
    </row>
    <row r="48" spans="1:70" ht="12.75" customHeight="1">
      <c r="A48">
        <f>IF(N48="",0,N48)</f>
        <v>2</v>
      </c>
      <c r="B48">
        <f>IF(T48="",0,T48)</f>
        <v>0</v>
      </c>
      <c r="C48">
        <f t="shared" si="0"/>
        <v>1</v>
      </c>
      <c r="D48">
        <f t="shared" si="1"/>
        <v>0</v>
      </c>
      <c r="F48" s="28"/>
      <c r="G48" s="28"/>
      <c r="H48" s="38"/>
      <c r="I48" s="38"/>
      <c r="J48" s="38"/>
      <c r="K48" s="38"/>
      <c r="L48" s="38"/>
      <c r="M48" s="38"/>
      <c r="N48" s="8">
        <f>IF(SUM(C47:D49)&gt;0,SUM(C47:C49),"")</f>
        <v>2</v>
      </c>
      <c r="O48" s="48"/>
      <c r="P48">
        <v>25</v>
      </c>
      <c r="Q48" t="s">
        <v>16</v>
      </c>
      <c r="R48">
        <v>23</v>
      </c>
      <c r="S48" s="48"/>
      <c r="T48" s="8">
        <f>IF(SUM(C47:D49)&gt;0,SUM(D47:D49),"")</f>
        <v>0</v>
      </c>
      <c r="U48" s="38"/>
      <c r="V48" s="38"/>
      <c r="W48" s="38"/>
      <c r="X48" s="38"/>
      <c r="Y48" s="38"/>
      <c r="Z48" s="38"/>
      <c r="AA48" s="2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S48" s="15" t="s">
        <v>166</v>
      </c>
      <c r="AT48" s="38" t="str">
        <f>AT30</f>
        <v>島尻</v>
      </c>
      <c r="AU48" s="38"/>
      <c r="AV48" s="38"/>
      <c r="AW48" s="38"/>
      <c r="AX48" s="38"/>
      <c r="AY48" s="28">
        <f>A18+B24+A36+B48+B63+B42</f>
        <v>10</v>
      </c>
      <c r="AZ48" s="28"/>
      <c r="BA48" s="28"/>
      <c r="BB48" s="28"/>
      <c r="BC48" s="28"/>
      <c r="BD48" s="28">
        <f>B18+A24+B36+A42+A48+A63</f>
        <v>2</v>
      </c>
      <c r="BE48" s="28"/>
      <c r="BF48" s="28"/>
      <c r="BG48" s="28"/>
      <c r="BH48" s="28"/>
      <c r="BI48" s="28">
        <f>P17+P18+P19+R23+R24+R25+P35+P36+P37+R41+R42+R43+R47+R48+R49+R62+R63</f>
        <v>254</v>
      </c>
      <c r="BJ48" s="28"/>
      <c r="BK48" s="28"/>
      <c r="BL48" s="28"/>
      <c r="BM48" s="28"/>
      <c r="BN48" s="28">
        <f>R17+R18+R19+P23+P24+P25+R35+R36+R37+P41+P42+P43+P47+P48+P49+P62+P63+P64</f>
        <v>147</v>
      </c>
      <c r="BO48" s="28"/>
      <c r="BP48" s="28"/>
      <c r="BQ48" s="28"/>
      <c r="BR48" s="28"/>
    </row>
    <row r="49" spans="3:70" ht="12.75" customHeight="1">
      <c r="C49">
        <f t="shared" si="0"/>
        <v>0</v>
      </c>
      <c r="D49">
        <f t="shared" si="1"/>
        <v>0</v>
      </c>
      <c r="F49" s="28"/>
      <c r="G49" s="28"/>
      <c r="H49" s="38"/>
      <c r="I49" s="38"/>
      <c r="J49" s="38"/>
      <c r="K49" s="38"/>
      <c r="L49" s="38"/>
      <c r="M49" s="38"/>
      <c r="N49" s="5"/>
      <c r="O49" s="49"/>
      <c r="P49" s="6"/>
      <c r="Q49" s="6" t="s">
        <v>16</v>
      </c>
      <c r="R49" s="6"/>
      <c r="S49" s="49"/>
      <c r="T49" s="7"/>
      <c r="U49" s="38"/>
      <c r="V49" s="38"/>
      <c r="W49" s="38"/>
      <c r="X49" s="38"/>
      <c r="Y49" s="38"/>
      <c r="Z49" s="38"/>
      <c r="AA49" s="2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S49" s="15" t="s">
        <v>165</v>
      </c>
      <c r="AT49" s="38" t="str">
        <f>AT34</f>
        <v>宮古</v>
      </c>
      <c r="AU49" s="38"/>
      <c r="AV49" s="38"/>
      <c r="AW49" s="38"/>
      <c r="AX49" s="38"/>
      <c r="AY49" s="28">
        <f>B18+A27+B39+B51+B57+B69</f>
        <v>9</v>
      </c>
      <c r="AZ49" s="28"/>
      <c r="BA49" s="28"/>
      <c r="BB49" s="28"/>
      <c r="BC49" s="28"/>
      <c r="BD49" s="28">
        <f>A18+B27+A39+A51+A57+A69</f>
        <v>5</v>
      </c>
      <c r="BE49" s="28"/>
      <c r="BF49" s="28"/>
      <c r="BG49" s="28"/>
      <c r="BH49" s="28"/>
      <c r="BI49" s="28">
        <f>R17+R18+R19+P26+P27+P28+R38+R39+R40+R50+R51+R52+R56+R57+R58+R68+R69+R70</f>
        <v>251</v>
      </c>
      <c r="BJ49" s="28"/>
      <c r="BK49" s="28"/>
      <c r="BL49" s="28"/>
      <c r="BM49" s="28"/>
      <c r="BN49" s="28">
        <f>P17+P18+P19+R26+R27+R28+P38+P39+P40+P50+P51+P52+P56+P57+P58+P68+P69+P70</f>
        <v>215</v>
      </c>
      <c r="BO49" s="28"/>
      <c r="BP49" s="28"/>
      <c r="BQ49" s="28"/>
      <c r="BR49" s="28"/>
    </row>
    <row r="50" spans="3:70" ht="12.75" customHeight="1">
      <c r="C50">
        <f t="shared" si="0"/>
        <v>0</v>
      </c>
      <c r="D50">
        <f t="shared" si="1"/>
        <v>1</v>
      </c>
      <c r="F50" s="28" t="s">
        <v>249</v>
      </c>
      <c r="G50" s="28"/>
      <c r="H50" s="38" t="str">
        <f>AT22</f>
        <v>浦添</v>
      </c>
      <c r="I50" s="38"/>
      <c r="J50" s="38"/>
      <c r="K50" s="38"/>
      <c r="L50" s="38"/>
      <c r="M50" s="38"/>
      <c r="N50" s="1"/>
      <c r="O50" s="47" t="s">
        <v>162</v>
      </c>
      <c r="P50" s="2">
        <v>15</v>
      </c>
      <c r="Q50" s="2" t="s">
        <v>16</v>
      </c>
      <c r="R50" s="2">
        <v>21</v>
      </c>
      <c r="S50" s="47" t="s">
        <v>161</v>
      </c>
      <c r="T50" s="3"/>
      <c r="U50" s="38" t="str">
        <f>AT34</f>
        <v>宮古</v>
      </c>
      <c r="V50" s="38"/>
      <c r="W50" s="38"/>
      <c r="X50" s="38"/>
      <c r="Y50" s="38"/>
      <c r="Z50" s="38"/>
      <c r="AA50" s="28"/>
      <c r="AB50" s="38" t="s">
        <v>316</v>
      </c>
      <c r="AC50" s="38"/>
      <c r="AD50" s="38"/>
      <c r="AE50" s="38"/>
      <c r="AF50" s="38"/>
      <c r="AG50" s="38"/>
      <c r="AH50" s="38" t="s">
        <v>314</v>
      </c>
      <c r="AI50" s="38"/>
      <c r="AJ50" s="38"/>
      <c r="AK50" s="38"/>
      <c r="AL50" s="38"/>
      <c r="AM50" s="38"/>
      <c r="AN50" s="38" t="s">
        <v>317</v>
      </c>
      <c r="AO50" s="38"/>
      <c r="AP50" s="38"/>
      <c r="AQ50" s="38"/>
      <c r="AS50" s="15" t="s">
        <v>164</v>
      </c>
      <c r="AT50" s="38" t="str">
        <f>AT38</f>
        <v>八重山</v>
      </c>
      <c r="AU50" s="38"/>
      <c r="AV50" s="38"/>
      <c r="AW50" s="38"/>
      <c r="AX50" s="38"/>
      <c r="AY50" s="28">
        <f>B27+B36+B45+B60+B66+B72</f>
        <v>4</v>
      </c>
      <c r="AZ50" s="28"/>
      <c r="BA50" s="28"/>
      <c r="BB50" s="28"/>
      <c r="BC50" s="28"/>
      <c r="BD50" s="28">
        <f>A27+A36+A45+A60+A66+A72</f>
        <v>11</v>
      </c>
      <c r="BE50" s="28"/>
      <c r="BF50" s="28"/>
      <c r="BG50" s="28"/>
      <c r="BH50" s="28"/>
      <c r="BI50" s="28">
        <f>R26+R27+R28+R35+R36+R37+R44+R45+R46+R59+R60+R61+R65+R66+R67+R71+R72+R73</f>
        <v>225</v>
      </c>
      <c r="BJ50" s="28"/>
      <c r="BK50" s="28"/>
      <c r="BL50" s="28"/>
      <c r="BM50" s="28"/>
      <c r="BN50" s="28">
        <f>P26+P27+P28+P35+P36+P37+P44+P45+P46+P59+P60+P61+P65+P66+P67+P71+P72+P73</f>
        <v>273</v>
      </c>
      <c r="BO50" s="28"/>
      <c r="BP50" s="28"/>
      <c r="BQ50" s="28"/>
      <c r="BR50" s="28"/>
    </row>
    <row r="51" spans="1:43" ht="12.75" customHeight="1">
      <c r="A51">
        <f>IF(N51="",0,N51)</f>
        <v>0</v>
      </c>
      <c r="B51">
        <f>IF(T51="",0,T51)</f>
        <v>2</v>
      </c>
      <c r="C51">
        <f t="shared" si="0"/>
        <v>0</v>
      </c>
      <c r="D51">
        <f t="shared" si="1"/>
        <v>1</v>
      </c>
      <c r="F51" s="28"/>
      <c r="G51" s="28"/>
      <c r="H51" s="38"/>
      <c r="I51" s="38"/>
      <c r="J51" s="38"/>
      <c r="K51" s="38"/>
      <c r="L51" s="38"/>
      <c r="M51" s="38"/>
      <c r="N51" s="8">
        <f>IF(SUM(C50:D52)&gt;0,SUM(C50:C52),"")</f>
        <v>0</v>
      </c>
      <c r="O51" s="48"/>
      <c r="P51">
        <v>19</v>
      </c>
      <c r="Q51" t="s">
        <v>16</v>
      </c>
      <c r="R51">
        <v>21</v>
      </c>
      <c r="S51" s="48"/>
      <c r="T51" s="8">
        <f>IF(SUM(C50:D52)&gt;0,SUM(D50:D52),"")</f>
        <v>2</v>
      </c>
      <c r="U51" s="38"/>
      <c r="V51" s="38"/>
      <c r="W51" s="38"/>
      <c r="X51" s="38"/>
      <c r="Y51" s="38"/>
      <c r="Z51" s="38"/>
      <c r="AA51" s="2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3:43" ht="12.75" customHeight="1">
      <c r="C52">
        <f t="shared" si="0"/>
        <v>0</v>
      </c>
      <c r="D52">
        <f t="shared" si="1"/>
        <v>0</v>
      </c>
      <c r="F52" s="28"/>
      <c r="G52" s="28"/>
      <c r="H52" s="38"/>
      <c r="I52" s="38"/>
      <c r="J52" s="38"/>
      <c r="K52" s="38"/>
      <c r="L52" s="38"/>
      <c r="M52" s="38"/>
      <c r="N52" s="5"/>
      <c r="O52" s="49"/>
      <c r="P52" s="6"/>
      <c r="Q52" s="6" t="s">
        <v>16</v>
      </c>
      <c r="R52" s="6"/>
      <c r="S52" s="49"/>
      <c r="T52" s="7"/>
      <c r="U52" s="38"/>
      <c r="V52" s="38"/>
      <c r="W52" s="38"/>
      <c r="X52" s="38"/>
      <c r="Y52" s="38"/>
      <c r="Z52" s="38"/>
      <c r="AA52" s="2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3:43" ht="12.75" customHeight="1">
      <c r="C53">
        <f t="shared" si="0"/>
        <v>0</v>
      </c>
      <c r="D53">
        <f t="shared" si="1"/>
        <v>1</v>
      </c>
      <c r="F53" s="28" t="s">
        <v>248</v>
      </c>
      <c r="G53" s="28"/>
      <c r="H53" s="38" t="str">
        <f>AT14</f>
        <v>国頭</v>
      </c>
      <c r="I53" s="38"/>
      <c r="J53" s="38"/>
      <c r="K53" s="38"/>
      <c r="L53" s="38"/>
      <c r="M53" s="38"/>
      <c r="N53" s="1"/>
      <c r="O53" s="47" t="s">
        <v>162</v>
      </c>
      <c r="P53" s="2">
        <v>18</v>
      </c>
      <c r="Q53" s="2" t="s">
        <v>16</v>
      </c>
      <c r="R53" s="2">
        <v>21</v>
      </c>
      <c r="S53" s="47" t="s">
        <v>161</v>
      </c>
      <c r="T53" s="3"/>
      <c r="U53" s="38" t="str">
        <f>AT26</f>
        <v>那覇</v>
      </c>
      <c r="V53" s="38"/>
      <c r="W53" s="38"/>
      <c r="X53" s="38"/>
      <c r="Y53" s="38"/>
      <c r="Z53" s="38"/>
      <c r="AA53" s="28"/>
      <c r="AB53" s="38" t="s">
        <v>288</v>
      </c>
      <c r="AC53" s="38"/>
      <c r="AD53" s="38"/>
      <c r="AE53" s="38"/>
      <c r="AF53" s="38"/>
      <c r="AG53" s="38"/>
      <c r="AH53" s="38" t="s">
        <v>287</v>
      </c>
      <c r="AI53" s="38"/>
      <c r="AJ53" s="38"/>
      <c r="AK53" s="38"/>
      <c r="AL53" s="38"/>
      <c r="AM53" s="38"/>
      <c r="AN53" s="38" t="s">
        <v>285</v>
      </c>
      <c r="AO53" s="38"/>
      <c r="AP53" s="38"/>
      <c r="AQ53" s="38"/>
    </row>
    <row r="54" spans="1:43" ht="12.75" customHeight="1">
      <c r="A54">
        <f>IF(N54="",0,N54)</f>
        <v>0</v>
      </c>
      <c r="B54">
        <f>IF(T54="",0,T54)</f>
        <v>2</v>
      </c>
      <c r="C54">
        <f t="shared" si="0"/>
        <v>0</v>
      </c>
      <c r="D54">
        <f t="shared" si="1"/>
        <v>1</v>
      </c>
      <c r="F54" s="28"/>
      <c r="G54" s="28"/>
      <c r="H54" s="38"/>
      <c r="I54" s="38"/>
      <c r="J54" s="38"/>
      <c r="K54" s="38"/>
      <c r="L54" s="38"/>
      <c r="M54" s="38"/>
      <c r="N54" s="8">
        <f>IF(SUM(C53:D55)&gt;0,SUM(C53:C55),"")</f>
        <v>0</v>
      </c>
      <c r="O54" s="48"/>
      <c r="P54">
        <v>10</v>
      </c>
      <c r="Q54" t="s">
        <v>16</v>
      </c>
      <c r="R54">
        <v>21</v>
      </c>
      <c r="S54" s="48"/>
      <c r="T54" s="8">
        <f>IF(SUM(C53:D55)&gt;0,SUM(D53:D55),"")</f>
        <v>2</v>
      </c>
      <c r="U54" s="38"/>
      <c r="V54" s="38"/>
      <c r="W54" s="38"/>
      <c r="X54" s="38"/>
      <c r="Y54" s="38"/>
      <c r="Z54" s="38"/>
      <c r="AA54" s="2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</row>
    <row r="55" spans="3:43" ht="12.75" customHeight="1">
      <c r="C55">
        <f t="shared" si="0"/>
        <v>0</v>
      </c>
      <c r="D55">
        <f t="shared" si="1"/>
        <v>0</v>
      </c>
      <c r="F55" s="28"/>
      <c r="G55" s="28"/>
      <c r="H55" s="38"/>
      <c r="I55" s="38"/>
      <c r="J55" s="38"/>
      <c r="K55" s="38"/>
      <c r="L55" s="38"/>
      <c r="M55" s="38"/>
      <c r="N55" s="5"/>
      <c r="O55" s="49"/>
      <c r="P55" s="6"/>
      <c r="Q55" s="6" t="s">
        <v>16</v>
      </c>
      <c r="R55" s="6"/>
      <c r="S55" s="49"/>
      <c r="T55" s="7"/>
      <c r="U55" s="38"/>
      <c r="V55" s="38"/>
      <c r="W55" s="38"/>
      <c r="X55" s="38"/>
      <c r="Y55" s="38"/>
      <c r="Z55" s="38"/>
      <c r="AA55" s="2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3:43" ht="12.75" customHeight="1">
      <c r="C56">
        <f t="shared" si="0"/>
        <v>0</v>
      </c>
      <c r="D56">
        <f t="shared" si="1"/>
        <v>1</v>
      </c>
      <c r="F56" s="28" t="s">
        <v>233</v>
      </c>
      <c r="G56" s="28"/>
      <c r="H56" s="38" t="str">
        <f>AT18</f>
        <v>中頭</v>
      </c>
      <c r="I56" s="38"/>
      <c r="J56" s="38"/>
      <c r="K56" s="38"/>
      <c r="L56" s="38"/>
      <c r="M56" s="38"/>
      <c r="N56" s="1"/>
      <c r="O56" s="47" t="s">
        <v>162</v>
      </c>
      <c r="P56" s="2">
        <v>14</v>
      </c>
      <c r="Q56" s="2" t="s">
        <v>16</v>
      </c>
      <c r="R56" s="2">
        <v>21</v>
      </c>
      <c r="S56" s="47" t="s">
        <v>161</v>
      </c>
      <c r="T56" s="3"/>
      <c r="U56" s="38" t="str">
        <f>AT34</f>
        <v>宮古</v>
      </c>
      <c r="V56" s="38"/>
      <c r="W56" s="38"/>
      <c r="X56" s="38"/>
      <c r="Y56" s="38"/>
      <c r="Z56" s="38"/>
      <c r="AA56" s="28"/>
      <c r="AB56" s="38" t="s">
        <v>280</v>
      </c>
      <c r="AC56" s="38"/>
      <c r="AD56" s="38"/>
      <c r="AE56" s="38"/>
      <c r="AF56" s="38"/>
      <c r="AG56" s="38"/>
      <c r="AH56" s="38" t="s">
        <v>281</v>
      </c>
      <c r="AI56" s="38"/>
      <c r="AJ56" s="38"/>
      <c r="AK56" s="38"/>
      <c r="AL56" s="38"/>
      <c r="AM56" s="38"/>
      <c r="AN56" s="38" t="s">
        <v>291</v>
      </c>
      <c r="AO56" s="38"/>
      <c r="AP56" s="38"/>
      <c r="AQ56" s="38"/>
    </row>
    <row r="57" spans="1:43" ht="12.75" customHeight="1">
      <c r="A57">
        <f>IF(N57="",0,N57)</f>
        <v>2</v>
      </c>
      <c r="B57">
        <f>IF(T57="",0,T57)</f>
        <v>1</v>
      </c>
      <c r="C57">
        <f t="shared" si="0"/>
        <v>1</v>
      </c>
      <c r="D57">
        <f t="shared" si="1"/>
        <v>0</v>
      </c>
      <c r="F57" s="28"/>
      <c r="G57" s="28"/>
      <c r="H57" s="38"/>
      <c r="I57" s="38"/>
      <c r="J57" s="38"/>
      <c r="K57" s="38"/>
      <c r="L57" s="38"/>
      <c r="M57" s="38"/>
      <c r="N57" s="8">
        <f>IF(SUM(C56:D58)&gt;0,SUM(C56:C58),"")</f>
        <v>2</v>
      </c>
      <c r="O57" s="48"/>
      <c r="P57">
        <v>21</v>
      </c>
      <c r="Q57" t="s">
        <v>16</v>
      </c>
      <c r="R57">
        <v>14</v>
      </c>
      <c r="S57" s="48"/>
      <c r="T57" s="8">
        <f>IF(SUM(C56:D58)&gt;0,SUM(D56:D58),"")</f>
        <v>1</v>
      </c>
      <c r="U57" s="38"/>
      <c r="V57" s="38"/>
      <c r="W57" s="38"/>
      <c r="X57" s="38"/>
      <c r="Y57" s="38"/>
      <c r="Z57" s="38"/>
      <c r="AA57" s="2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3:43" ht="12.75" customHeight="1">
      <c r="C58">
        <f t="shared" si="0"/>
        <v>1</v>
      </c>
      <c r="D58">
        <f t="shared" si="1"/>
        <v>0</v>
      </c>
      <c r="F58" s="28"/>
      <c r="G58" s="28"/>
      <c r="H58" s="38"/>
      <c r="I58" s="38"/>
      <c r="J58" s="38"/>
      <c r="K58" s="38"/>
      <c r="L58" s="38"/>
      <c r="M58" s="38"/>
      <c r="N58" s="5"/>
      <c r="O58" s="49"/>
      <c r="P58" s="6">
        <v>15</v>
      </c>
      <c r="Q58" s="6" t="s">
        <v>16</v>
      </c>
      <c r="R58" s="6">
        <v>10</v>
      </c>
      <c r="S58" s="49"/>
      <c r="T58" s="7"/>
      <c r="U58" s="38"/>
      <c r="V58" s="38"/>
      <c r="W58" s="38"/>
      <c r="X58" s="38"/>
      <c r="Y58" s="38"/>
      <c r="Z58" s="38"/>
      <c r="AA58" s="2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</row>
    <row r="59" spans="3:43" ht="12.75" customHeight="1">
      <c r="C59">
        <f t="shared" si="0"/>
        <v>0</v>
      </c>
      <c r="D59">
        <f t="shared" si="1"/>
        <v>1</v>
      </c>
      <c r="F59" s="28" t="s">
        <v>244</v>
      </c>
      <c r="G59" s="28"/>
      <c r="H59" s="38" t="str">
        <f>AT22</f>
        <v>浦添</v>
      </c>
      <c r="I59" s="38"/>
      <c r="J59" s="38"/>
      <c r="K59" s="38"/>
      <c r="L59" s="38"/>
      <c r="M59" s="38"/>
      <c r="N59" s="1"/>
      <c r="O59" s="47" t="s">
        <v>162</v>
      </c>
      <c r="P59" s="2">
        <v>16</v>
      </c>
      <c r="Q59" s="2" t="s">
        <v>16</v>
      </c>
      <c r="R59" s="2">
        <v>21</v>
      </c>
      <c r="S59" s="47" t="s">
        <v>161</v>
      </c>
      <c r="T59" s="3"/>
      <c r="U59" s="38" t="str">
        <f>AT38</f>
        <v>八重山</v>
      </c>
      <c r="V59" s="38"/>
      <c r="W59" s="38"/>
      <c r="X59" s="38"/>
      <c r="Y59" s="38"/>
      <c r="Z59" s="38"/>
      <c r="AA59" s="28"/>
      <c r="AB59" s="38" t="s">
        <v>302</v>
      </c>
      <c r="AC59" s="38"/>
      <c r="AD59" s="38"/>
      <c r="AE59" s="38"/>
      <c r="AF59" s="38"/>
      <c r="AG59" s="38"/>
      <c r="AH59" s="38" t="s">
        <v>315</v>
      </c>
      <c r="AI59" s="38"/>
      <c r="AJ59" s="38"/>
      <c r="AK59" s="38"/>
      <c r="AL59" s="38"/>
      <c r="AM59" s="38"/>
      <c r="AN59" s="38" t="s">
        <v>307</v>
      </c>
      <c r="AO59" s="38"/>
      <c r="AP59" s="38"/>
      <c r="AQ59" s="38"/>
    </row>
    <row r="60" spans="1:43" ht="12.75" customHeight="1">
      <c r="A60">
        <f>IF(N60="",0,N60)</f>
        <v>1</v>
      </c>
      <c r="B60">
        <f>IF(T60="",0,T60)</f>
        <v>2</v>
      </c>
      <c r="C60">
        <f t="shared" si="0"/>
        <v>1</v>
      </c>
      <c r="D60">
        <f t="shared" si="1"/>
        <v>0</v>
      </c>
      <c r="F60" s="28"/>
      <c r="G60" s="28"/>
      <c r="H60" s="38"/>
      <c r="I60" s="38"/>
      <c r="J60" s="38"/>
      <c r="K60" s="38"/>
      <c r="L60" s="38"/>
      <c r="M60" s="38"/>
      <c r="N60" s="8">
        <f>IF(SUM(C59:D61)&gt;0,SUM(C59:C61),"")</f>
        <v>1</v>
      </c>
      <c r="O60" s="48"/>
      <c r="P60">
        <v>21</v>
      </c>
      <c r="Q60" t="s">
        <v>16</v>
      </c>
      <c r="R60">
        <v>18</v>
      </c>
      <c r="S60" s="48"/>
      <c r="T60" s="8">
        <f>IF(SUM(C59:D61)&gt;0,SUM(D59:D61),"")</f>
        <v>2</v>
      </c>
      <c r="U60" s="38"/>
      <c r="V60" s="38"/>
      <c r="W60" s="38"/>
      <c r="X60" s="38"/>
      <c r="Y60" s="38"/>
      <c r="Z60" s="38"/>
      <c r="AA60" s="2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3:43" ht="12.75" customHeight="1">
      <c r="C61">
        <f t="shared" si="0"/>
        <v>0</v>
      </c>
      <c r="D61">
        <f t="shared" si="1"/>
        <v>1</v>
      </c>
      <c r="F61" s="28"/>
      <c r="G61" s="28"/>
      <c r="H61" s="38"/>
      <c r="I61" s="38"/>
      <c r="J61" s="38"/>
      <c r="K61" s="38"/>
      <c r="L61" s="38"/>
      <c r="M61" s="38"/>
      <c r="N61" s="5"/>
      <c r="O61" s="49"/>
      <c r="P61" s="6">
        <v>14</v>
      </c>
      <c r="Q61" s="6" t="s">
        <v>16</v>
      </c>
      <c r="R61" s="6">
        <v>16</v>
      </c>
      <c r="S61" s="49"/>
      <c r="T61" s="7"/>
      <c r="U61" s="38"/>
      <c r="V61" s="38"/>
      <c r="W61" s="38"/>
      <c r="X61" s="38"/>
      <c r="Y61" s="38"/>
      <c r="Z61" s="38"/>
      <c r="AA61" s="2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3:43" ht="12.75" customHeight="1">
      <c r="C62">
        <f t="shared" si="0"/>
        <v>0</v>
      </c>
      <c r="D62">
        <f t="shared" si="1"/>
        <v>1</v>
      </c>
      <c r="F62" s="28" t="s">
        <v>250</v>
      </c>
      <c r="G62" s="28"/>
      <c r="H62" s="38" t="str">
        <f>AT14</f>
        <v>国頭</v>
      </c>
      <c r="I62" s="38"/>
      <c r="J62" s="38"/>
      <c r="K62" s="38"/>
      <c r="L62" s="38"/>
      <c r="M62" s="38"/>
      <c r="N62" s="1"/>
      <c r="O62" s="47" t="s">
        <v>162</v>
      </c>
      <c r="P62" s="2">
        <v>13</v>
      </c>
      <c r="Q62" s="2" t="s">
        <v>16</v>
      </c>
      <c r="R62" s="2">
        <v>21</v>
      </c>
      <c r="S62" s="47" t="s">
        <v>161</v>
      </c>
      <c r="T62" s="3"/>
      <c r="U62" s="38" t="str">
        <f>AT30</f>
        <v>島尻</v>
      </c>
      <c r="V62" s="38"/>
      <c r="W62" s="38"/>
      <c r="X62" s="38"/>
      <c r="Y62" s="38"/>
      <c r="Z62" s="38"/>
      <c r="AA62" s="28"/>
      <c r="AB62" s="38" t="s">
        <v>317</v>
      </c>
      <c r="AC62" s="38"/>
      <c r="AD62" s="38"/>
      <c r="AE62" s="38"/>
      <c r="AF62" s="38"/>
      <c r="AG62" s="38"/>
      <c r="AH62" s="38" t="s">
        <v>316</v>
      </c>
      <c r="AI62" s="38"/>
      <c r="AJ62" s="38"/>
      <c r="AK62" s="38"/>
      <c r="AL62" s="38"/>
      <c r="AM62" s="38"/>
      <c r="AN62" s="38" t="s">
        <v>318</v>
      </c>
      <c r="AO62" s="38"/>
      <c r="AP62" s="38"/>
      <c r="AQ62" s="38"/>
    </row>
    <row r="63" spans="1:43" ht="12.75" customHeight="1">
      <c r="A63">
        <f>IF(N63="",0,N63)</f>
        <v>0</v>
      </c>
      <c r="B63">
        <f>IF(T63="",0,T63)</f>
        <v>2</v>
      </c>
      <c r="C63">
        <f t="shared" si="0"/>
        <v>0</v>
      </c>
      <c r="D63">
        <f t="shared" si="1"/>
        <v>1</v>
      </c>
      <c r="F63" s="28"/>
      <c r="G63" s="28"/>
      <c r="H63" s="38"/>
      <c r="I63" s="38"/>
      <c r="J63" s="38"/>
      <c r="K63" s="38"/>
      <c r="L63" s="38"/>
      <c r="M63" s="38"/>
      <c r="N63" s="8">
        <f>IF(SUM(C62:D64)&gt;0,SUM(C62:C64),"")</f>
        <v>0</v>
      </c>
      <c r="O63" s="48"/>
      <c r="P63">
        <v>3</v>
      </c>
      <c r="Q63" t="s">
        <v>16</v>
      </c>
      <c r="R63">
        <v>21</v>
      </c>
      <c r="S63" s="48"/>
      <c r="T63" s="8">
        <f>IF(SUM(C62:D64)&gt;0,SUM(D62:D64),"")</f>
        <v>2</v>
      </c>
      <c r="U63" s="38"/>
      <c r="V63" s="38"/>
      <c r="W63" s="38"/>
      <c r="X63" s="38"/>
      <c r="Y63" s="38"/>
      <c r="Z63" s="38"/>
      <c r="AA63" s="2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3:43" ht="12.75" customHeight="1">
      <c r="C64">
        <f t="shared" si="0"/>
        <v>0</v>
      </c>
      <c r="D64">
        <f t="shared" si="1"/>
        <v>0</v>
      </c>
      <c r="F64" s="28"/>
      <c r="G64" s="28"/>
      <c r="H64" s="38"/>
      <c r="I64" s="38"/>
      <c r="J64" s="38"/>
      <c r="K64" s="38"/>
      <c r="L64" s="38"/>
      <c r="M64" s="38"/>
      <c r="N64" s="5"/>
      <c r="O64" s="49"/>
      <c r="P64" s="6"/>
      <c r="Q64" s="6" t="s">
        <v>16</v>
      </c>
      <c r="R64" s="6"/>
      <c r="S64" s="49"/>
      <c r="T64" s="7"/>
      <c r="U64" s="38"/>
      <c r="V64" s="38"/>
      <c r="W64" s="38"/>
      <c r="X64" s="38"/>
      <c r="Y64" s="38"/>
      <c r="Z64" s="38"/>
      <c r="AA64" s="2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3:43" ht="12.75" customHeight="1">
      <c r="C65">
        <f t="shared" si="0"/>
        <v>1</v>
      </c>
      <c r="D65">
        <f t="shared" si="1"/>
        <v>0</v>
      </c>
      <c r="F65" s="28" t="s">
        <v>232</v>
      </c>
      <c r="G65" s="28"/>
      <c r="H65" s="38" t="str">
        <f>AT18</f>
        <v>中頭</v>
      </c>
      <c r="I65" s="38"/>
      <c r="J65" s="38"/>
      <c r="K65" s="38"/>
      <c r="L65" s="38"/>
      <c r="M65" s="38"/>
      <c r="N65" s="1"/>
      <c r="O65" s="47" t="s">
        <v>162</v>
      </c>
      <c r="P65" s="2">
        <v>21</v>
      </c>
      <c r="Q65" s="2" t="s">
        <v>16</v>
      </c>
      <c r="R65" s="2">
        <v>18</v>
      </c>
      <c r="S65" s="47" t="s">
        <v>161</v>
      </c>
      <c r="T65" s="3"/>
      <c r="U65" s="38" t="str">
        <f>AT38</f>
        <v>八重山</v>
      </c>
      <c r="V65" s="38"/>
      <c r="W65" s="38"/>
      <c r="X65" s="38"/>
      <c r="Y65" s="38"/>
      <c r="Z65" s="38"/>
      <c r="AA65" s="28"/>
      <c r="AB65" s="38" t="s">
        <v>296</v>
      </c>
      <c r="AC65" s="38"/>
      <c r="AD65" s="38"/>
      <c r="AE65" s="38"/>
      <c r="AF65" s="38"/>
      <c r="AG65" s="38"/>
      <c r="AH65" s="38" t="s">
        <v>286</v>
      </c>
      <c r="AI65" s="38"/>
      <c r="AJ65" s="38"/>
      <c r="AK65" s="38"/>
      <c r="AL65" s="38"/>
      <c r="AM65" s="38"/>
      <c r="AN65" s="38" t="s">
        <v>292</v>
      </c>
      <c r="AO65" s="38"/>
      <c r="AP65" s="38"/>
      <c r="AQ65" s="38"/>
    </row>
    <row r="66" spans="1:43" ht="12.75" customHeight="1">
      <c r="A66">
        <f>IF(N66="",0,N66)</f>
        <v>2</v>
      </c>
      <c r="B66">
        <f>IF(T66="",0,T66)</f>
        <v>0</v>
      </c>
      <c r="C66">
        <f t="shared" si="0"/>
        <v>1</v>
      </c>
      <c r="D66">
        <f t="shared" si="1"/>
        <v>0</v>
      </c>
      <c r="F66" s="28"/>
      <c r="G66" s="28"/>
      <c r="H66" s="38"/>
      <c r="I66" s="38"/>
      <c r="J66" s="38"/>
      <c r="K66" s="38"/>
      <c r="L66" s="38"/>
      <c r="M66" s="38"/>
      <c r="N66" s="8">
        <f>IF(SUM(C65:D67)&gt;0,SUM(C65:C67),"")</f>
        <v>2</v>
      </c>
      <c r="O66" s="48"/>
      <c r="P66">
        <v>21</v>
      </c>
      <c r="Q66" t="s">
        <v>16</v>
      </c>
      <c r="R66">
        <v>6</v>
      </c>
      <c r="S66" s="48"/>
      <c r="T66" s="8">
        <f>IF(SUM(C65:D67)&gt;0,SUM(D65:D67),"")</f>
        <v>0</v>
      </c>
      <c r="U66" s="38"/>
      <c r="V66" s="38"/>
      <c r="W66" s="38"/>
      <c r="X66" s="38"/>
      <c r="Y66" s="38"/>
      <c r="Z66" s="38"/>
      <c r="AA66" s="2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3:43" ht="12.75" customHeight="1">
      <c r="C67">
        <f t="shared" si="0"/>
        <v>0</v>
      </c>
      <c r="D67">
        <f t="shared" si="1"/>
        <v>0</v>
      </c>
      <c r="F67" s="28"/>
      <c r="G67" s="28"/>
      <c r="H67" s="38"/>
      <c r="I67" s="38"/>
      <c r="J67" s="38"/>
      <c r="K67" s="38"/>
      <c r="L67" s="38"/>
      <c r="M67" s="38"/>
      <c r="N67" s="5"/>
      <c r="O67" s="49"/>
      <c r="P67" s="6"/>
      <c r="Q67" s="6" t="s">
        <v>16</v>
      </c>
      <c r="R67" s="6"/>
      <c r="S67" s="49"/>
      <c r="T67" s="7"/>
      <c r="U67" s="38"/>
      <c r="V67" s="38"/>
      <c r="W67" s="38"/>
      <c r="X67" s="38"/>
      <c r="Y67" s="38"/>
      <c r="Z67" s="38"/>
      <c r="AA67" s="2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3:43" ht="12.75" customHeight="1">
      <c r="C68">
        <f t="shared" si="0"/>
        <v>0</v>
      </c>
      <c r="D68">
        <f t="shared" si="1"/>
        <v>1</v>
      </c>
      <c r="F68" s="28" t="s">
        <v>245</v>
      </c>
      <c r="G68" s="28"/>
      <c r="H68" s="38" t="str">
        <f>AT14</f>
        <v>国頭</v>
      </c>
      <c r="I68" s="38"/>
      <c r="J68" s="38"/>
      <c r="K68" s="38"/>
      <c r="L68" s="38"/>
      <c r="M68" s="38"/>
      <c r="N68" s="1"/>
      <c r="O68" s="47" t="s">
        <v>162</v>
      </c>
      <c r="P68" s="2">
        <v>18</v>
      </c>
      <c r="Q68" s="2" t="s">
        <v>16</v>
      </c>
      <c r="R68" s="2">
        <v>21</v>
      </c>
      <c r="S68" s="47" t="s">
        <v>161</v>
      </c>
      <c r="T68" s="3"/>
      <c r="U68" s="38" t="str">
        <f>AT34</f>
        <v>宮古</v>
      </c>
      <c r="V68" s="38"/>
      <c r="W68" s="38"/>
      <c r="X68" s="38"/>
      <c r="Y68" s="38"/>
      <c r="Z68" s="38"/>
      <c r="AA68" s="28"/>
      <c r="AB68" s="38" t="s">
        <v>314</v>
      </c>
      <c r="AC68" s="38"/>
      <c r="AD68" s="38"/>
      <c r="AE68" s="38"/>
      <c r="AF68" s="38"/>
      <c r="AG68" s="38"/>
      <c r="AH68" s="38" t="s">
        <v>315</v>
      </c>
      <c r="AI68" s="38"/>
      <c r="AJ68" s="38"/>
      <c r="AK68" s="38"/>
      <c r="AL68" s="38"/>
      <c r="AM68" s="38"/>
      <c r="AN68" s="38" t="s">
        <v>311</v>
      </c>
      <c r="AO68" s="38"/>
      <c r="AP68" s="38"/>
      <c r="AQ68" s="38"/>
    </row>
    <row r="69" spans="1:43" ht="12.75" customHeight="1">
      <c r="A69">
        <f>IF(N69="",0,N69)</f>
        <v>0</v>
      </c>
      <c r="B69">
        <f>IF(T69="",0,T69)</f>
        <v>2</v>
      </c>
      <c r="C69">
        <f t="shared" si="0"/>
        <v>0</v>
      </c>
      <c r="D69">
        <f t="shared" si="1"/>
        <v>1</v>
      </c>
      <c r="F69" s="28"/>
      <c r="G69" s="28"/>
      <c r="H69" s="38"/>
      <c r="I69" s="38"/>
      <c r="J69" s="38"/>
      <c r="K69" s="38"/>
      <c r="L69" s="38"/>
      <c r="M69" s="38"/>
      <c r="N69" s="8">
        <f>IF(SUM(C68:D70)&gt;0,SUM(C68:C70),"")</f>
        <v>0</v>
      </c>
      <c r="O69" s="48"/>
      <c r="P69">
        <v>3</v>
      </c>
      <c r="Q69" t="s">
        <v>16</v>
      </c>
      <c r="R69">
        <v>21</v>
      </c>
      <c r="S69" s="48"/>
      <c r="T69" s="8">
        <f>IF(SUM(C68:D70)&gt;0,SUM(D68:D70),"")</f>
        <v>2</v>
      </c>
      <c r="U69" s="38"/>
      <c r="V69" s="38"/>
      <c r="W69" s="38"/>
      <c r="X69" s="38"/>
      <c r="Y69" s="38"/>
      <c r="Z69" s="38"/>
      <c r="AA69" s="2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3:43" ht="12.75" customHeight="1">
      <c r="C70">
        <f t="shared" si="0"/>
        <v>0</v>
      </c>
      <c r="D70">
        <f t="shared" si="1"/>
        <v>0</v>
      </c>
      <c r="F70" s="28"/>
      <c r="G70" s="28"/>
      <c r="H70" s="38"/>
      <c r="I70" s="38"/>
      <c r="J70" s="38"/>
      <c r="K70" s="38"/>
      <c r="L70" s="38"/>
      <c r="M70" s="38"/>
      <c r="N70" s="5"/>
      <c r="O70" s="49"/>
      <c r="P70" s="6"/>
      <c r="Q70" s="6" t="s">
        <v>16</v>
      </c>
      <c r="R70" s="6"/>
      <c r="S70" s="49"/>
      <c r="T70" s="7"/>
      <c r="U70" s="38"/>
      <c r="V70" s="38"/>
      <c r="W70" s="38"/>
      <c r="X70" s="38"/>
      <c r="Y70" s="38"/>
      <c r="Z70" s="38"/>
      <c r="AA70" s="2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3:43" ht="12.75" customHeight="1">
      <c r="C71">
        <f t="shared" si="0"/>
        <v>1</v>
      </c>
      <c r="D71">
        <f t="shared" si="1"/>
        <v>0</v>
      </c>
      <c r="F71" s="28" t="s">
        <v>231</v>
      </c>
      <c r="G71" s="28"/>
      <c r="H71" s="38" t="str">
        <f>AT14</f>
        <v>国頭</v>
      </c>
      <c r="I71" s="38"/>
      <c r="J71" s="38"/>
      <c r="K71" s="38"/>
      <c r="L71" s="38"/>
      <c r="M71" s="38"/>
      <c r="N71" s="1"/>
      <c r="O71" s="47" t="s">
        <v>162</v>
      </c>
      <c r="P71" s="2">
        <v>21</v>
      </c>
      <c r="Q71" s="2" t="s">
        <v>16</v>
      </c>
      <c r="R71" s="2">
        <v>17</v>
      </c>
      <c r="S71" s="47" t="s">
        <v>161</v>
      </c>
      <c r="T71" s="3"/>
      <c r="U71" s="38" t="str">
        <f>AT38</f>
        <v>八重山</v>
      </c>
      <c r="V71" s="38"/>
      <c r="W71" s="38"/>
      <c r="X71" s="38"/>
      <c r="Y71" s="38"/>
      <c r="Z71" s="38"/>
      <c r="AA71" s="28"/>
      <c r="AB71" s="38" t="s">
        <v>292</v>
      </c>
      <c r="AC71" s="38"/>
      <c r="AD71" s="38"/>
      <c r="AE71" s="38"/>
      <c r="AF71" s="38"/>
      <c r="AG71" s="38"/>
      <c r="AH71" s="38" t="s">
        <v>291</v>
      </c>
      <c r="AI71" s="38"/>
      <c r="AJ71" s="38"/>
      <c r="AK71" s="38"/>
      <c r="AL71" s="38"/>
      <c r="AM71" s="38"/>
      <c r="AN71" s="38" t="s">
        <v>295</v>
      </c>
      <c r="AO71" s="38"/>
      <c r="AP71" s="38"/>
      <c r="AQ71" s="38"/>
    </row>
    <row r="72" spans="1:43" ht="12.75" customHeight="1">
      <c r="A72">
        <f>IF(N72="",0,N72)</f>
        <v>2</v>
      </c>
      <c r="B72">
        <f>IF(T72="",0,T72)</f>
        <v>1</v>
      </c>
      <c r="C72">
        <f t="shared" si="0"/>
        <v>0</v>
      </c>
      <c r="D72">
        <f t="shared" si="1"/>
        <v>1</v>
      </c>
      <c r="F72" s="28"/>
      <c r="G72" s="28"/>
      <c r="H72" s="38"/>
      <c r="I72" s="38"/>
      <c r="J72" s="38"/>
      <c r="K72" s="38"/>
      <c r="L72" s="38"/>
      <c r="M72" s="38"/>
      <c r="N72" s="8">
        <f>IF(SUM(C71:D73)&gt;0,SUM(C71:C73),"")</f>
        <v>2</v>
      </c>
      <c r="O72" s="48"/>
      <c r="P72">
        <v>8</v>
      </c>
      <c r="Q72" t="s">
        <v>16</v>
      </c>
      <c r="R72">
        <v>21</v>
      </c>
      <c r="S72" s="48"/>
      <c r="T72" s="8">
        <f>IF(SUM(C71:D73)&gt;0,SUM(D71:D73),"")</f>
        <v>1</v>
      </c>
      <c r="U72" s="38"/>
      <c r="V72" s="38"/>
      <c r="W72" s="38"/>
      <c r="X72" s="38"/>
      <c r="Y72" s="38"/>
      <c r="Z72" s="38"/>
      <c r="AA72" s="2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3:43" ht="12.75" customHeight="1">
      <c r="C73">
        <f t="shared" si="0"/>
        <v>1</v>
      </c>
      <c r="D73">
        <f t="shared" si="1"/>
        <v>0</v>
      </c>
      <c r="F73" s="28"/>
      <c r="G73" s="28"/>
      <c r="H73" s="38"/>
      <c r="I73" s="38"/>
      <c r="J73" s="38"/>
      <c r="K73" s="38"/>
      <c r="L73" s="38"/>
      <c r="M73" s="38"/>
      <c r="N73" s="5"/>
      <c r="O73" s="49"/>
      <c r="P73" s="6">
        <v>15</v>
      </c>
      <c r="Q73" s="6" t="s">
        <v>16</v>
      </c>
      <c r="R73" s="6">
        <v>13</v>
      </c>
      <c r="S73" s="49"/>
      <c r="T73" s="7"/>
      <c r="U73" s="38"/>
      <c r="V73" s="38"/>
      <c r="W73" s="38"/>
      <c r="X73" s="38"/>
      <c r="Y73" s="38"/>
      <c r="Z73" s="38"/>
      <c r="AA73" s="2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</sheetData>
  <sheetProtection/>
  <autoFilter ref="F10:F73"/>
  <mergeCells count="535">
    <mergeCell ref="S71:S73"/>
    <mergeCell ref="U71:Z73"/>
    <mergeCell ref="F2:AR2"/>
    <mergeCell ref="F3:AR3"/>
    <mergeCell ref="F4:AR4"/>
    <mergeCell ref="F5:AR5"/>
    <mergeCell ref="F6:AR6"/>
    <mergeCell ref="F71:F73"/>
    <mergeCell ref="G71:G73"/>
    <mergeCell ref="H71:M73"/>
    <mergeCell ref="O71:O73"/>
    <mergeCell ref="F44:F46"/>
    <mergeCell ref="AH71:AM73"/>
    <mergeCell ref="S44:S46"/>
    <mergeCell ref="O44:O46"/>
    <mergeCell ref="H44:M46"/>
    <mergeCell ref="G44:G46"/>
    <mergeCell ref="U68:Z70"/>
    <mergeCell ref="AA68:AA70"/>
    <mergeCell ref="AH65:AM67"/>
    <mergeCell ref="AA65:AA67"/>
    <mergeCell ref="AB65:AG67"/>
    <mergeCell ref="AB68:AG70"/>
    <mergeCell ref="AN68:AQ70"/>
    <mergeCell ref="AA71:AA73"/>
    <mergeCell ref="AB71:AG73"/>
    <mergeCell ref="AN71:AQ73"/>
    <mergeCell ref="AH68:AM70"/>
    <mergeCell ref="AA62:AA64"/>
    <mergeCell ref="AB62:AG64"/>
    <mergeCell ref="AH62:AM64"/>
    <mergeCell ref="AN65:AQ67"/>
    <mergeCell ref="F68:F70"/>
    <mergeCell ref="G68:G70"/>
    <mergeCell ref="H68:M70"/>
    <mergeCell ref="O68:O70"/>
    <mergeCell ref="S68:S70"/>
    <mergeCell ref="U65:Z67"/>
    <mergeCell ref="AA59:AA61"/>
    <mergeCell ref="AB59:AG61"/>
    <mergeCell ref="AH59:AM61"/>
    <mergeCell ref="AN62:AQ64"/>
    <mergeCell ref="F65:F67"/>
    <mergeCell ref="G65:G67"/>
    <mergeCell ref="H65:M67"/>
    <mergeCell ref="O65:O67"/>
    <mergeCell ref="S65:S67"/>
    <mergeCell ref="U62:Z64"/>
    <mergeCell ref="AA56:AA58"/>
    <mergeCell ref="AB56:AG58"/>
    <mergeCell ref="AH56:AM58"/>
    <mergeCell ref="AN59:AQ61"/>
    <mergeCell ref="F62:F64"/>
    <mergeCell ref="G62:G64"/>
    <mergeCell ref="H62:M64"/>
    <mergeCell ref="O62:O64"/>
    <mergeCell ref="S62:S64"/>
    <mergeCell ref="U59:Z61"/>
    <mergeCell ref="AA53:AA55"/>
    <mergeCell ref="AB53:AG55"/>
    <mergeCell ref="AH53:AM55"/>
    <mergeCell ref="AN56:AQ58"/>
    <mergeCell ref="F59:F61"/>
    <mergeCell ref="G59:G61"/>
    <mergeCell ref="H59:M61"/>
    <mergeCell ref="O59:O61"/>
    <mergeCell ref="S59:S61"/>
    <mergeCell ref="U56:Z58"/>
    <mergeCell ref="AT50:AX50"/>
    <mergeCell ref="AY50:BC50"/>
    <mergeCell ref="BD50:BH50"/>
    <mergeCell ref="AN53:AQ55"/>
    <mergeCell ref="F56:F58"/>
    <mergeCell ref="G56:G58"/>
    <mergeCell ref="H56:M58"/>
    <mergeCell ref="O56:O58"/>
    <mergeCell ref="S56:S58"/>
    <mergeCell ref="U53:Z55"/>
    <mergeCell ref="AH50:AM52"/>
    <mergeCell ref="AA50:AA52"/>
    <mergeCell ref="BN50:BR50"/>
    <mergeCell ref="F53:F55"/>
    <mergeCell ref="G53:G55"/>
    <mergeCell ref="H53:M55"/>
    <mergeCell ref="O53:O55"/>
    <mergeCell ref="S53:S55"/>
    <mergeCell ref="BI50:BM50"/>
    <mergeCell ref="AN50:AQ52"/>
    <mergeCell ref="BI47:BM47"/>
    <mergeCell ref="BI49:BM49"/>
    <mergeCell ref="BN49:BR49"/>
    <mergeCell ref="F50:F52"/>
    <mergeCell ref="G50:G52"/>
    <mergeCell ref="H50:M52"/>
    <mergeCell ref="O50:O52"/>
    <mergeCell ref="S50:S52"/>
    <mergeCell ref="U50:Z52"/>
    <mergeCell ref="AB50:AG52"/>
    <mergeCell ref="BD49:BH49"/>
    <mergeCell ref="F47:F49"/>
    <mergeCell ref="G47:G49"/>
    <mergeCell ref="H47:M49"/>
    <mergeCell ref="O47:O49"/>
    <mergeCell ref="AB47:AG49"/>
    <mergeCell ref="S47:S49"/>
    <mergeCell ref="U47:Z49"/>
    <mergeCell ref="AH47:AM49"/>
    <mergeCell ref="AN47:AQ49"/>
    <mergeCell ref="BN47:BR47"/>
    <mergeCell ref="AT48:AX48"/>
    <mergeCell ref="AY48:BC48"/>
    <mergeCell ref="BD48:BH48"/>
    <mergeCell ref="BD46:BH46"/>
    <mergeCell ref="BD47:BH47"/>
    <mergeCell ref="BI48:BM48"/>
    <mergeCell ref="BN48:BR48"/>
    <mergeCell ref="AT47:AX47"/>
    <mergeCell ref="AY47:BC47"/>
    <mergeCell ref="AA47:AA49"/>
    <mergeCell ref="AY46:BC46"/>
    <mergeCell ref="AB44:AG46"/>
    <mergeCell ref="AH44:AM46"/>
    <mergeCell ref="AN44:AQ46"/>
    <mergeCell ref="AT46:AX46"/>
    <mergeCell ref="AT49:AX49"/>
    <mergeCell ref="AY49:BC49"/>
    <mergeCell ref="BD45:BH45"/>
    <mergeCell ref="BI45:BM45"/>
    <mergeCell ref="BI44:BM44"/>
    <mergeCell ref="BN44:BR44"/>
    <mergeCell ref="U44:Z46"/>
    <mergeCell ref="AA44:AA46"/>
    <mergeCell ref="BI46:BM46"/>
    <mergeCell ref="BN46:BR46"/>
    <mergeCell ref="AY43:BC43"/>
    <mergeCell ref="BD43:BH43"/>
    <mergeCell ref="BD40:BE41"/>
    <mergeCell ref="AT38:AX41"/>
    <mergeCell ref="BN45:BR45"/>
    <mergeCell ref="AT44:AX44"/>
    <mergeCell ref="AY44:BC44"/>
    <mergeCell ref="BD44:BH44"/>
    <mergeCell ref="AT45:AX45"/>
    <mergeCell ref="AY45:BC45"/>
    <mergeCell ref="F41:F43"/>
    <mergeCell ref="G41:G43"/>
    <mergeCell ref="H41:M43"/>
    <mergeCell ref="O41:O43"/>
    <mergeCell ref="BI43:BM43"/>
    <mergeCell ref="BL40:BM41"/>
    <mergeCell ref="AS38:AS41"/>
    <mergeCell ref="BK40:BK41"/>
    <mergeCell ref="AY38:BC39"/>
    <mergeCell ref="BD38:BH39"/>
    <mergeCell ref="BS38:BW39"/>
    <mergeCell ref="AN41:AQ43"/>
    <mergeCell ref="BX38:CB39"/>
    <mergeCell ref="BZ40:BZ41"/>
    <mergeCell ref="BN38:BR39"/>
    <mergeCell ref="BB40:BC41"/>
    <mergeCell ref="BS40:BT41"/>
    <mergeCell ref="BU40:BU41"/>
    <mergeCell ref="BV40:BW41"/>
    <mergeCell ref="BI38:BM39"/>
    <mergeCell ref="S41:S43"/>
    <mergeCell ref="U41:Z43"/>
    <mergeCell ref="BF40:BF41"/>
    <mergeCell ref="BX40:BY41"/>
    <mergeCell ref="BN43:BR43"/>
    <mergeCell ref="BN40:BO41"/>
    <mergeCell ref="BP40:BP41"/>
    <mergeCell ref="AH41:AM43"/>
    <mergeCell ref="BQ40:BR41"/>
    <mergeCell ref="AA38:AA40"/>
    <mergeCell ref="CC38:CG41"/>
    <mergeCell ref="CK38:CM41"/>
    <mergeCell ref="CN38:CP41"/>
    <mergeCell ref="CA40:CB41"/>
    <mergeCell ref="CQ38:CS41"/>
    <mergeCell ref="CH39:CH40"/>
    <mergeCell ref="CI39:CI40"/>
    <mergeCell ref="CJ39:CJ40"/>
    <mergeCell ref="BI40:BJ41"/>
    <mergeCell ref="AB38:AG40"/>
    <mergeCell ref="AH38:AM40"/>
    <mergeCell ref="AN38:AQ40"/>
    <mergeCell ref="AA41:AA43"/>
    <mergeCell ref="AB41:AG43"/>
    <mergeCell ref="AY40:AZ41"/>
    <mergeCell ref="BA40:BA41"/>
    <mergeCell ref="BG40:BH41"/>
    <mergeCell ref="AT43:AX43"/>
    <mergeCell ref="S35:S37"/>
    <mergeCell ref="U35:Z37"/>
    <mergeCell ref="AY34:BC35"/>
    <mergeCell ref="BD34:BH35"/>
    <mergeCell ref="BB36:BC37"/>
    <mergeCell ref="BD36:BE37"/>
    <mergeCell ref="AN35:AQ37"/>
    <mergeCell ref="AH35:AM37"/>
    <mergeCell ref="BF36:BF37"/>
    <mergeCell ref="BG36:BH37"/>
    <mergeCell ref="F35:F37"/>
    <mergeCell ref="G35:G37"/>
    <mergeCell ref="H35:M37"/>
    <mergeCell ref="O35:O37"/>
    <mergeCell ref="F38:F40"/>
    <mergeCell ref="G38:G40"/>
    <mergeCell ref="H38:M40"/>
    <mergeCell ref="O38:O40"/>
    <mergeCell ref="U38:Z40"/>
    <mergeCell ref="CC36:CD37"/>
    <mergeCell ref="S38:S40"/>
    <mergeCell ref="U32:Z34"/>
    <mergeCell ref="CH35:CH36"/>
    <mergeCell ref="CI35:CI36"/>
    <mergeCell ref="AY36:AZ37"/>
    <mergeCell ref="BA36:BA37"/>
    <mergeCell ref="CC34:CG35"/>
    <mergeCell ref="BU36:BU37"/>
    <mergeCell ref="CQ34:CS37"/>
    <mergeCell ref="CJ35:CJ36"/>
    <mergeCell ref="CE36:CE37"/>
    <mergeCell ref="CF36:CG37"/>
    <mergeCell ref="CK34:CM37"/>
    <mergeCell ref="CN34:CP37"/>
    <mergeCell ref="BX34:CB37"/>
    <mergeCell ref="BS36:BT37"/>
    <mergeCell ref="BV36:BW37"/>
    <mergeCell ref="BP36:BP37"/>
    <mergeCell ref="BQ36:BR37"/>
    <mergeCell ref="BI36:BJ37"/>
    <mergeCell ref="BN36:BO37"/>
    <mergeCell ref="BK36:BK37"/>
    <mergeCell ref="BL36:BM37"/>
    <mergeCell ref="BG32:BH33"/>
    <mergeCell ref="BK32:BK33"/>
    <mergeCell ref="BL32:BM33"/>
    <mergeCell ref="BI34:BM35"/>
    <mergeCell ref="BN34:BR35"/>
    <mergeCell ref="BS34:BW35"/>
    <mergeCell ref="AA32:AA34"/>
    <mergeCell ref="AB32:AG34"/>
    <mergeCell ref="AH32:AM34"/>
    <mergeCell ref="AN32:AQ34"/>
    <mergeCell ref="AS34:AS37"/>
    <mergeCell ref="AT34:AX37"/>
    <mergeCell ref="AA35:AA37"/>
    <mergeCell ref="AB35:AG37"/>
    <mergeCell ref="F32:F34"/>
    <mergeCell ref="G32:G34"/>
    <mergeCell ref="H32:M34"/>
    <mergeCell ref="O32:O34"/>
    <mergeCell ref="F29:F31"/>
    <mergeCell ref="G29:G31"/>
    <mergeCell ref="H29:M31"/>
    <mergeCell ref="O29:O31"/>
    <mergeCell ref="S32:S34"/>
    <mergeCell ref="AN29:AQ31"/>
    <mergeCell ref="BB32:BC33"/>
    <mergeCell ref="BD32:BE33"/>
    <mergeCell ref="BF32:BF33"/>
    <mergeCell ref="AS30:AS33"/>
    <mergeCell ref="AS26:AS29"/>
    <mergeCell ref="AT26:AX29"/>
    <mergeCell ref="AY32:AZ33"/>
    <mergeCell ref="BD26:BH27"/>
    <mergeCell ref="CE32:CE33"/>
    <mergeCell ref="BN30:BR31"/>
    <mergeCell ref="BI30:BM31"/>
    <mergeCell ref="BP32:BP33"/>
    <mergeCell ref="BQ32:BR33"/>
    <mergeCell ref="CA32:CB33"/>
    <mergeCell ref="BN32:BO33"/>
    <mergeCell ref="BI32:BJ33"/>
    <mergeCell ref="CQ30:CS33"/>
    <mergeCell ref="CH31:CH32"/>
    <mergeCell ref="CI31:CI32"/>
    <mergeCell ref="CJ31:CJ32"/>
    <mergeCell ref="CK30:CM33"/>
    <mergeCell ref="CN30:CP33"/>
    <mergeCell ref="CC26:CG27"/>
    <mergeCell ref="CE28:CE29"/>
    <mergeCell ref="BZ32:BZ33"/>
    <mergeCell ref="CC32:CD33"/>
    <mergeCell ref="BX28:BY29"/>
    <mergeCell ref="BZ28:BZ29"/>
    <mergeCell ref="CF32:CG33"/>
    <mergeCell ref="BX30:CB31"/>
    <mergeCell ref="CC30:CG31"/>
    <mergeCell ref="BX32:BY33"/>
    <mergeCell ref="CQ26:CS29"/>
    <mergeCell ref="CH27:CH28"/>
    <mergeCell ref="CI27:CI28"/>
    <mergeCell ref="CJ27:CJ28"/>
    <mergeCell ref="CK26:CM29"/>
    <mergeCell ref="CN26:CP29"/>
    <mergeCell ref="BX26:CB27"/>
    <mergeCell ref="BS26:BW27"/>
    <mergeCell ref="CF28:CG29"/>
    <mergeCell ref="CA28:CB29"/>
    <mergeCell ref="S29:S31"/>
    <mergeCell ref="U29:Z31"/>
    <mergeCell ref="AA29:AA31"/>
    <mergeCell ref="AB29:AG31"/>
    <mergeCell ref="CC28:CD29"/>
    <mergeCell ref="BS30:BW33"/>
    <mergeCell ref="BG28:BH29"/>
    <mergeCell ref="AY26:BC27"/>
    <mergeCell ref="BA28:BA29"/>
    <mergeCell ref="BD30:BH31"/>
    <mergeCell ref="BK28:BK29"/>
    <mergeCell ref="BD28:BE29"/>
    <mergeCell ref="BF28:BF29"/>
    <mergeCell ref="BI28:BJ29"/>
    <mergeCell ref="BB28:BC29"/>
    <mergeCell ref="BU28:BU29"/>
    <mergeCell ref="BI22:BM25"/>
    <mergeCell ref="BN22:BR23"/>
    <mergeCell ref="BS22:BW23"/>
    <mergeCell ref="BI26:BM27"/>
    <mergeCell ref="BN26:BR29"/>
    <mergeCell ref="BL28:BM29"/>
    <mergeCell ref="BS28:BT29"/>
    <mergeCell ref="BV28:BW29"/>
    <mergeCell ref="BN24:BO25"/>
    <mergeCell ref="AA20:AA22"/>
    <mergeCell ref="F26:F28"/>
    <mergeCell ref="G26:G28"/>
    <mergeCell ref="H26:M28"/>
    <mergeCell ref="O26:O28"/>
    <mergeCell ref="AA26:AA28"/>
    <mergeCell ref="S26:S28"/>
    <mergeCell ref="S20:S22"/>
    <mergeCell ref="U20:Z22"/>
    <mergeCell ref="U26:Z28"/>
    <mergeCell ref="AH29:AM31"/>
    <mergeCell ref="AS22:AS25"/>
    <mergeCell ref="AT22:AX25"/>
    <mergeCell ref="AY28:AZ29"/>
    <mergeCell ref="AY30:BC31"/>
    <mergeCell ref="AT30:AX33"/>
    <mergeCell ref="BA32:BA33"/>
    <mergeCell ref="AB23:AG25"/>
    <mergeCell ref="AB20:AG22"/>
    <mergeCell ref="AH20:AM22"/>
    <mergeCell ref="AN20:AQ22"/>
    <mergeCell ref="AH23:AM25"/>
    <mergeCell ref="AH26:AM28"/>
    <mergeCell ref="AN23:AQ25"/>
    <mergeCell ref="AN26:AQ28"/>
    <mergeCell ref="CQ22:CS25"/>
    <mergeCell ref="BX24:BY25"/>
    <mergeCell ref="CH23:CH24"/>
    <mergeCell ref="CI23:CI24"/>
    <mergeCell ref="CK22:CM25"/>
    <mergeCell ref="CJ23:CJ24"/>
    <mergeCell ref="CF24:CG25"/>
    <mergeCell ref="BZ24:BZ25"/>
    <mergeCell ref="BX22:CB23"/>
    <mergeCell ref="CN22:CP25"/>
    <mergeCell ref="F23:F25"/>
    <mergeCell ref="G23:G25"/>
    <mergeCell ref="H23:M25"/>
    <mergeCell ref="O23:O25"/>
    <mergeCell ref="AB26:AG28"/>
    <mergeCell ref="BF24:BF25"/>
    <mergeCell ref="BD22:BH23"/>
    <mergeCell ref="AY24:AZ25"/>
    <mergeCell ref="BA24:BA25"/>
    <mergeCell ref="BB24:BC25"/>
    <mergeCell ref="BS24:BT25"/>
    <mergeCell ref="BU24:BU25"/>
    <mergeCell ref="BV24:BW25"/>
    <mergeCell ref="CF20:CG21"/>
    <mergeCell ref="CE24:CE25"/>
    <mergeCell ref="CA24:CB25"/>
    <mergeCell ref="CC24:CD25"/>
    <mergeCell ref="CC22:CG23"/>
    <mergeCell ref="BZ20:BZ21"/>
    <mergeCell ref="CE20:CE21"/>
    <mergeCell ref="BP24:BP25"/>
    <mergeCell ref="AY22:BC23"/>
    <mergeCell ref="BP20:BP21"/>
    <mergeCell ref="BL20:BM21"/>
    <mergeCell ref="BN20:BO21"/>
    <mergeCell ref="BQ24:BR25"/>
    <mergeCell ref="BI20:BJ21"/>
    <mergeCell ref="BK20:BK21"/>
    <mergeCell ref="S23:S25"/>
    <mergeCell ref="U23:Z25"/>
    <mergeCell ref="AA23:AA25"/>
    <mergeCell ref="BG24:BH25"/>
    <mergeCell ref="BD24:BE25"/>
    <mergeCell ref="AY20:AZ21"/>
    <mergeCell ref="BA20:BA21"/>
    <mergeCell ref="AS18:AS21"/>
    <mergeCell ref="AT18:AX21"/>
    <mergeCell ref="AY18:BC19"/>
    <mergeCell ref="AB14:AG16"/>
    <mergeCell ref="AH14:AM16"/>
    <mergeCell ref="AN14:AQ16"/>
    <mergeCell ref="BQ20:BR21"/>
    <mergeCell ref="BI18:BM19"/>
    <mergeCell ref="BB20:BC21"/>
    <mergeCell ref="BD18:BH21"/>
    <mergeCell ref="F17:F19"/>
    <mergeCell ref="G17:G19"/>
    <mergeCell ref="H17:M19"/>
    <mergeCell ref="F20:F22"/>
    <mergeCell ref="G20:G22"/>
    <mergeCell ref="H20:M22"/>
    <mergeCell ref="O20:O22"/>
    <mergeCell ref="AN17:AQ19"/>
    <mergeCell ref="BS20:BT21"/>
    <mergeCell ref="BU20:BU21"/>
    <mergeCell ref="BV20:BW21"/>
    <mergeCell ref="BX20:BY21"/>
    <mergeCell ref="BX18:CB19"/>
    <mergeCell ref="O17:O19"/>
    <mergeCell ref="S17:S19"/>
    <mergeCell ref="U17:Z19"/>
    <mergeCell ref="CA20:CB21"/>
    <mergeCell ref="CC20:CD21"/>
    <mergeCell ref="BV16:BW17"/>
    <mergeCell ref="BI16:BJ17"/>
    <mergeCell ref="BN16:BO17"/>
    <mergeCell ref="BP16:BP17"/>
    <mergeCell ref="BS16:BT17"/>
    <mergeCell ref="CC18:CG19"/>
    <mergeCell ref="BN18:BR19"/>
    <mergeCell ref="BS18:BW19"/>
    <mergeCell ref="CN18:CP21"/>
    <mergeCell ref="CQ18:CS21"/>
    <mergeCell ref="CH19:CH20"/>
    <mergeCell ref="CI19:CI20"/>
    <mergeCell ref="CJ19:CJ20"/>
    <mergeCell ref="CK18:CM21"/>
    <mergeCell ref="BU16:BU17"/>
    <mergeCell ref="AY14:BC17"/>
    <mergeCell ref="BD14:BH15"/>
    <mergeCell ref="BG16:BH17"/>
    <mergeCell ref="BI14:BM15"/>
    <mergeCell ref="BN14:BR15"/>
    <mergeCell ref="BS14:BW15"/>
    <mergeCell ref="BQ16:BR17"/>
    <mergeCell ref="CN14:CP17"/>
    <mergeCell ref="CQ14:CS17"/>
    <mergeCell ref="CH15:CH16"/>
    <mergeCell ref="CI15:CI16"/>
    <mergeCell ref="CJ15:CJ16"/>
    <mergeCell ref="BX16:BY17"/>
    <mergeCell ref="CA16:CB17"/>
    <mergeCell ref="BZ16:BZ17"/>
    <mergeCell ref="BI13:BM13"/>
    <mergeCell ref="BN13:BR13"/>
    <mergeCell ref="BD16:BE17"/>
    <mergeCell ref="BF16:BF17"/>
    <mergeCell ref="CC14:CG15"/>
    <mergeCell ref="CK14:CM17"/>
    <mergeCell ref="CC16:CD17"/>
    <mergeCell ref="BX14:CB15"/>
    <mergeCell ref="CE16:CE17"/>
    <mergeCell ref="CF16:CG17"/>
    <mergeCell ref="F14:F16"/>
    <mergeCell ref="G14:G16"/>
    <mergeCell ref="H14:M16"/>
    <mergeCell ref="O14:O16"/>
    <mergeCell ref="S14:S16"/>
    <mergeCell ref="U14:Z16"/>
    <mergeCell ref="BS13:BW13"/>
    <mergeCell ref="BX13:CB13"/>
    <mergeCell ref="AS14:AS17"/>
    <mergeCell ref="AA14:AA16"/>
    <mergeCell ref="BK16:BK17"/>
    <mergeCell ref="BL16:BM17"/>
    <mergeCell ref="AT14:AX17"/>
    <mergeCell ref="AA17:AA19"/>
    <mergeCell ref="AB17:AG19"/>
    <mergeCell ref="AH17:AM19"/>
    <mergeCell ref="CC13:CG13"/>
    <mergeCell ref="BX12:BY12"/>
    <mergeCell ref="BL12:BM12"/>
    <mergeCell ref="AA11:AA13"/>
    <mergeCell ref="AB11:AG13"/>
    <mergeCell ref="AH11:AM13"/>
    <mergeCell ref="AN11:AQ13"/>
    <mergeCell ref="AY11:BC11"/>
    <mergeCell ref="BD11:BH11"/>
    <mergeCell ref="AY12:AZ12"/>
    <mergeCell ref="BD12:BE12"/>
    <mergeCell ref="BG12:BH12"/>
    <mergeCell ref="F11:F13"/>
    <mergeCell ref="G11:G13"/>
    <mergeCell ref="H11:M13"/>
    <mergeCell ref="O11:O13"/>
    <mergeCell ref="S11:S13"/>
    <mergeCell ref="U11:Z13"/>
    <mergeCell ref="BD13:BH13"/>
    <mergeCell ref="CN10:CP13"/>
    <mergeCell ref="CQ10:CS13"/>
    <mergeCell ref="BX11:CB11"/>
    <mergeCell ref="CC11:CG11"/>
    <mergeCell ref="CA12:CB12"/>
    <mergeCell ref="CC12:CD12"/>
    <mergeCell ref="BX10:CB10"/>
    <mergeCell ref="CC10:CG10"/>
    <mergeCell ref="CF12:CG12"/>
    <mergeCell ref="CH10:CJ13"/>
    <mergeCell ref="BN10:BR10"/>
    <mergeCell ref="BS10:BW10"/>
    <mergeCell ref="BI11:BM11"/>
    <mergeCell ref="BN11:BR11"/>
    <mergeCell ref="BS11:BW11"/>
    <mergeCell ref="BI12:BJ12"/>
    <mergeCell ref="BV12:BW12"/>
    <mergeCell ref="BN12:BO12"/>
    <mergeCell ref="BQ12:BR12"/>
    <mergeCell ref="BS12:BT12"/>
    <mergeCell ref="AH10:AM10"/>
    <mergeCell ref="AN10:AQ10"/>
    <mergeCell ref="AS10:AX13"/>
    <mergeCell ref="AY10:BC10"/>
    <mergeCell ref="AY13:BC13"/>
    <mergeCell ref="BB12:BC12"/>
    <mergeCell ref="F1:CS1"/>
    <mergeCell ref="F7:AR7"/>
    <mergeCell ref="F8:AR8"/>
    <mergeCell ref="H10:M10"/>
    <mergeCell ref="N10:T10"/>
    <mergeCell ref="U10:Z10"/>
    <mergeCell ref="AB10:AG10"/>
    <mergeCell ref="CK10:CM13"/>
    <mergeCell ref="BD10:BH10"/>
    <mergeCell ref="BI10:BM10"/>
  </mergeCells>
  <conditionalFormatting sqref="AY14:CG41">
    <cfRule type="cellIs" priority="1" dxfId="3" operator="equal" stopIfTrue="1">
      <formula>"○"</formula>
    </cfRule>
  </conditionalFormatting>
  <printOptions/>
  <pageMargins left="0.1968503937007874" right="0.1968503937007874" top="0.7874015748031497" bottom="0.3937007874015748" header="0.5118110236220472" footer="0.1968503937007874"/>
  <pageSetup firstPageNumber="-4105" useFirstPageNumber="1" horizontalDpi="300" verticalDpi="3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tabSelected="1" view="pageBreakPreview" zoomScale="66" zoomScaleNormal="70" zoomScaleSheetLayoutView="66" zoomScalePageLayoutView="0" workbookViewId="0" topLeftCell="F2">
      <selection activeCell="CV30" sqref="CV30:CX33"/>
    </sheetView>
  </sheetViews>
  <sheetFormatPr defaultColWidth="9.00390625" defaultRowHeight="13.5"/>
  <cols>
    <col min="1" max="2" width="4.00390625" style="0" hidden="1" customWidth="1"/>
    <col min="3" max="3" width="2.875" style="0" hidden="1" customWidth="1"/>
    <col min="4" max="4" width="3.375" style="0" hidden="1" customWidth="1"/>
    <col min="5" max="5" width="2.25390625" style="0" hidden="1" customWidth="1"/>
    <col min="6" max="6" width="4.125" style="0" bestFit="1" customWidth="1"/>
    <col min="7" max="7" width="2.25390625" style="0" customWidth="1"/>
    <col min="8" max="13" width="1.4921875" style="0" customWidth="1"/>
    <col min="14" max="14" width="2.00390625" style="0" customWidth="1"/>
    <col min="15" max="15" width="2.25390625" style="0" customWidth="1"/>
    <col min="16" max="16" width="4.50390625" style="0" bestFit="1" customWidth="1"/>
    <col min="17" max="17" width="2.25390625" style="0" customWidth="1"/>
    <col min="18" max="18" width="4.50390625" style="0" bestFit="1" customWidth="1"/>
    <col min="19" max="19" width="2.25390625" style="0" customWidth="1"/>
    <col min="20" max="20" width="2.00390625" style="0" customWidth="1"/>
    <col min="21" max="26" width="1.4921875" style="0" customWidth="1"/>
    <col min="27" max="27" width="2.25390625" style="0" customWidth="1"/>
    <col min="28" max="39" width="1.37890625" style="0" customWidth="1"/>
    <col min="40" max="43" width="1.4921875" style="0" customWidth="1"/>
    <col min="44" max="44" width="1.25" style="0" customWidth="1"/>
    <col min="45" max="45" width="2.25390625" style="0" customWidth="1"/>
    <col min="46" max="50" width="1.75390625" style="0" customWidth="1"/>
    <col min="51" max="90" width="1.625" style="0" customWidth="1"/>
    <col min="91" max="91" width="2.25390625" style="0" customWidth="1"/>
    <col min="92" max="92" width="1.625" style="0" customWidth="1"/>
    <col min="93" max="93" width="2.25390625" style="0" customWidth="1"/>
    <col min="94" max="96" width="1.875" style="0" customWidth="1"/>
    <col min="97" max="99" width="2.50390625" style="0" customWidth="1"/>
    <col min="100" max="102" width="1.75390625" style="0" customWidth="1"/>
    <col min="103" max="109" width="2.25390625" style="0" customWidth="1"/>
  </cols>
  <sheetData>
    <row r="1" spans="5:102" ht="18.75">
      <c r="E1" s="12"/>
      <c r="F1" s="110" t="s">
        <v>320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</row>
    <row r="2" spans="6:110" ht="12.75"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CY2" s="18"/>
      <c r="CZ2" s="18"/>
      <c r="DA2" s="18"/>
      <c r="DB2" s="18"/>
      <c r="DC2" s="18"/>
      <c r="DD2" s="18"/>
      <c r="DE2" s="18"/>
      <c r="DF2" s="18"/>
    </row>
    <row r="3" spans="5:110" ht="16.5">
      <c r="E3" s="10"/>
      <c r="F3" s="114" t="s">
        <v>321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26"/>
      <c r="AT3" s="26"/>
      <c r="AU3" s="26"/>
      <c r="AV3" s="26"/>
      <c r="AW3" s="26"/>
      <c r="AX3" s="19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"/>
      <c r="CX3" s="3"/>
      <c r="CY3" s="18"/>
      <c r="CZ3" s="18"/>
      <c r="DA3" s="18"/>
      <c r="DB3" s="18"/>
      <c r="DC3" s="18"/>
      <c r="DD3" s="18"/>
      <c r="DE3" s="18"/>
      <c r="DF3" s="18"/>
    </row>
    <row r="4" spans="5:110" ht="11.25" customHeight="1">
      <c r="E4" s="10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6"/>
      <c r="AT4" s="26"/>
      <c r="AU4" s="26"/>
      <c r="AV4" s="26"/>
      <c r="AW4" s="26"/>
      <c r="AX4" s="21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X4" s="4"/>
      <c r="CY4" s="18"/>
      <c r="CZ4" s="18"/>
      <c r="DA4" s="18"/>
      <c r="DB4" s="18"/>
      <c r="DC4" s="18"/>
      <c r="DD4" s="18"/>
      <c r="DE4" s="18"/>
      <c r="DF4" s="18"/>
    </row>
    <row r="5" spans="5:110" ht="16.5">
      <c r="E5" s="10"/>
      <c r="F5" s="114" t="s">
        <v>322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26"/>
      <c r="AT5" s="26"/>
      <c r="AU5" s="26"/>
      <c r="AV5" s="26"/>
      <c r="AW5" s="26"/>
      <c r="AX5" s="21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X5" s="4"/>
      <c r="CY5" s="18"/>
      <c r="CZ5" s="18"/>
      <c r="DA5" s="18"/>
      <c r="DB5" s="18"/>
      <c r="DC5" s="18"/>
      <c r="DD5" s="18"/>
      <c r="DE5" s="18"/>
      <c r="DF5" s="18"/>
    </row>
    <row r="6" spans="5:110" ht="11.25" customHeight="1">
      <c r="E6" s="1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10"/>
      <c r="AT6" s="10"/>
      <c r="AU6" s="10"/>
      <c r="AV6" s="10"/>
      <c r="AW6" s="10"/>
      <c r="AX6" s="23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6"/>
      <c r="CX6" s="7"/>
      <c r="CY6" s="18"/>
      <c r="CZ6" s="18"/>
      <c r="DA6" s="18"/>
      <c r="DB6" s="18"/>
      <c r="DC6" s="18"/>
      <c r="DD6" s="18"/>
      <c r="DE6" s="18"/>
      <c r="DF6" s="18"/>
    </row>
    <row r="7" spans="6:52" ht="16.5">
      <c r="F7" s="40" t="s">
        <v>323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11"/>
      <c r="AT7" s="11"/>
      <c r="AU7" s="11"/>
      <c r="AV7" s="11"/>
      <c r="AW7" s="11"/>
      <c r="AX7" s="11"/>
      <c r="AY7" s="11"/>
      <c r="AZ7" s="11"/>
    </row>
    <row r="8" spans="5:52" ht="16.5">
      <c r="E8" s="10"/>
      <c r="F8" s="40" t="s">
        <v>324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11"/>
      <c r="AT8" s="11"/>
      <c r="AU8" s="17" t="s">
        <v>192</v>
      </c>
      <c r="AV8" s="11"/>
      <c r="AW8" s="11"/>
      <c r="AX8" s="11"/>
      <c r="AY8" s="11"/>
      <c r="AZ8" s="11"/>
    </row>
    <row r="9" spans="5:47" ht="12.75">
      <c r="E9" s="9"/>
      <c r="F9" s="9"/>
      <c r="G9" s="9"/>
      <c r="H9" s="9"/>
      <c r="I9" s="9"/>
      <c r="J9" s="9"/>
      <c r="K9" s="9"/>
      <c r="L9" s="9"/>
      <c r="M9" s="9"/>
      <c r="N9" s="17" t="s">
        <v>191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U9" t="s">
        <v>190</v>
      </c>
    </row>
    <row r="10" spans="6:102" ht="12.75">
      <c r="F10" s="8"/>
      <c r="G10" s="8"/>
      <c r="H10" s="28" t="s">
        <v>186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186</v>
      </c>
      <c r="V10" s="28"/>
      <c r="W10" s="28"/>
      <c r="X10" s="28"/>
      <c r="Y10" s="28"/>
      <c r="Z10" s="28"/>
      <c r="AA10" s="8"/>
      <c r="AB10" s="28" t="s">
        <v>189</v>
      </c>
      <c r="AC10" s="28"/>
      <c r="AD10" s="28"/>
      <c r="AE10" s="28"/>
      <c r="AF10" s="28"/>
      <c r="AG10" s="28"/>
      <c r="AH10" s="28" t="s">
        <v>188</v>
      </c>
      <c r="AI10" s="28"/>
      <c r="AJ10" s="28"/>
      <c r="AK10" s="28"/>
      <c r="AL10" s="28"/>
      <c r="AM10" s="28"/>
      <c r="AN10" s="28" t="s">
        <v>187</v>
      </c>
      <c r="AO10" s="28"/>
      <c r="AP10" s="28"/>
      <c r="AQ10" s="28"/>
      <c r="AS10" s="28" t="s">
        <v>186</v>
      </c>
      <c r="AT10" s="28"/>
      <c r="AU10" s="28"/>
      <c r="AV10" s="28"/>
      <c r="AW10" s="28"/>
      <c r="AX10" s="28"/>
      <c r="AY10" s="28" t="s">
        <v>170</v>
      </c>
      <c r="AZ10" s="28"/>
      <c r="BA10" s="28"/>
      <c r="BB10" s="28"/>
      <c r="BC10" s="28"/>
      <c r="BD10" s="28" t="s">
        <v>169</v>
      </c>
      <c r="BE10" s="28"/>
      <c r="BF10" s="28"/>
      <c r="BG10" s="28"/>
      <c r="BH10" s="28"/>
      <c r="BI10" s="28" t="s">
        <v>168</v>
      </c>
      <c r="BJ10" s="28"/>
      <c r="BK10" s="28"/>
      <c r="BL10" s="28"/>
      <c r="BM10" s="28"/>
      <c r="BN10" s="28" t="s">
        <v>167</v>
      </c>
      <c r="BO10" s="28"/>
      <c r="BP10" s="28"/>
      <c r="BQ10" s="28"/>
      <c r="BR10" s="28"/>
      <c r="BS10" s="28" t="s">
        <v>166</v>
      </c>
      <c r="BT10" s="28"/>
      <c r="BU10" s="28"/>
      <c r="BV10" s="28"/>
      <c r="BW10" s="28"/>
      <c r="BX10" s="28" t="s">
        <v>165</v>
      </c>
      <c r="BY10" s="28"/>
      <c r="BZ10" s="28"/>
      <c r="CA10" s="28"/>
      <c r="CB10" s="28"/>
      <c r="CC10" s="28" t="s">
        <v>164</v>
      </c>
      <c r="CD10" s="28"/>
      <c r="CE10" s="28"/>
      <c r="CF10" s="28"/>
      <c r="CG10" s="28"/>
      <c r="CH10" s="28" t="s">
        <v>163</v>
      </c>
      <c r="CI10" s="28"/>
      <c r="CJ10" s="28"/>
      <c r="CK10" s="28"/>
      <c r="CL10" s="28"/>
      <c r="CM10" s="35" t="s">
        <v>185</v>
      </c>
      <c r="CN10" s="31"/>
      <c r="CO10" s="32"/>
      <c r="CP10" s="111" t="s">
        <v>228</v>
      </c>
      <c r="CQ10" s="112"/>
      <c r="CR10" s="112"/>
      <c r="CS10" s="111" t="s">
        <v>227</v>
      </c>
      <c r="CT10" s="112"/>
      <c r="CU10" s="112"/>
      <c r="CV10" s="28" t="s">
        <v>182</v>
      </c>
      <c r="CW10" s="28"/>
      <c r="CX10" s="28"/>
    </row>
    <row r="11" spans="3:102" ht="14.25" customHeight="1">
      <c r="C11">
        <f aca="true" t="shared" si="0" ref="C11:C42">IF(P11&gt;R11,1,0)</f>
        <v>0</v>
      </c>
      <c r="D11">
        <f aca="true" t="shared" si="1" ref="D11:D42">IF(R11&gt;P11,1,0)</f>
        <v>1</v>
      </c>
      <c r="F11" s="28" t="s">
        <v>263</v>
      </c>
      <c r="G11" s="28"/>
      <c r="H11" s="38" t="str">
        <f>AT14</f>
        <v>国頭</v>
      </c>
      <c r="I11" s="38"/>
      <c r="J11" s="38"/>
      <c r="K11" s="38"/>
      <c r="L11" s="38"/>
      <c r="M11" s="38"/>
      <c r="N11" s="1"/>
      <c r="O11" s="47" t="s">
        <v>162</v>
      </c>
      <c r="P11" s="2">
        <v>9</v>
      </c>
      <c r="Q11" s="2" t="s">
        <v>16</v>
      </c>
      <c r="R11" s="2">
        <v>21</v>
      </c>
      <c r="S11" s="47" t="s">
        <v>161</v>
      </c>
      <c r="T11" s="3"/>
      <c r="U11" s="38" t="str">
        <f>AT18</f>
        <v>中頭Ａ</v>
      </c>
      <c r="V11" s="38"/>
      <c r="W11" s="38"/>
      <c r="X11" s="38"/>
      <c r="Y11" s="38"/>
      <c r="Z11" s="38"/>
      <c r="AA11" s="28"/>
      <c r="AB11" s="38" t="s">
        <v>283</v>
      </c>
      <c r="AC11" s="38"/>
      <c r="AD11" s="38"/>
      <c r="AE11" s="38"/>
      <c r="AF11" s="38"/>
      <c r="AG11" s="38"/>
      <c r="AH11" s="38" t="s">
        <v>282</v>
      </c>
      <c r="AI11" s="38"/>
      <c r="AJ11" s="38"/>
      <c r="AK11" s="38"/>
      <c r="AL11" s="38"/>
      <c r="AM11" s="38"/>
      <c r="AN11" s="38" t="s">
        <v>290</v>
      </c>
      <c r="AO11" s="38"/>
      <c r="AP11" s="38"/>
      <c r="AQ11" s="38"/>
      <c r="AS11" s="28"/>
      <c r="AT11" s="28"/>
      <c r="AU11" s="28"/>
      <c r="AV11" s="28"/>
      <c r="AW11" s="28"/>
      <c r="AX11" s="28"/>
      <c r="AY11" s="44" t="str">
        <f>AT14</f>
        <v>国頭</v>
      </c>
      <c r="AZ11" s="45"/>
      <c r="BA11" s="45"/>
      <c r="BB11" s="45"/>
      <c r="BC11" s="46"/>
      <c r="BD11" s="44" t="str">
        <f>AT18</f>
        <v>中頭Ａ</v>
      </c>
      <c r="BE11" s="45"/>
      <c r="BF11" s="45"/>
      <c r="BG11" s="45"/>
      <c r="BH11" s="46"/>
      <c r="BI11" s="44" t="str">
        <f>AT22</f>
        <v>中頭Ｂ</v>
      </c>
      <c r="BJ11" s="45"/>
      <c r="BK11" s="45"/>
      <c r="BL11" s="45"/>
      <c r="BM11" s="46"/>
      <c r="BN11" s="44" t="str">
        <f>AT26</f>
        <v>浦添</v>
      </c>
      <c r="BO11" s="45"/>
      <c r="BP11" s="45"/>
      <c r="BQ11" s="45"/>
      <c r="BR11" s="46"/>
      <c r="BS11" s="44" t="str">
        <f>AT30</f>
        <v>那覇</v>
      </c>
      <c r="BT11" s="45"/>
      <c r="BU11" s="45"/>
      <c r="BV11" s="45"/>
      <c r="BW11" s="46"/>
      <c r="BX11" s="44" t="str">
        <f>AT34</f>
        <v>島尻</v>
      </c>
      <c r="BY11" s="45"/>
      <c r="BZ11" s="45"/>
      <c r="CA11" s="45"/>
      <c r="CB11" s="46"/>
      <c r="CC11" s="44" t="str">
        <f>AT38</f>
        <v>宮古</v>
      </c>
      <c r="CD11" s="45"/>
      <c r="CE11" s="45"/>
      <c r="CF11" s="45"/>
      <c r="CG11" s="46"/>
      <c r="CH11" s="44" t="str">
        <f>AT42</f>
        <v>八重山</v>
      </c>
      <c r="CI11" s="45"/>
      <c r="CJ11" s="45"/>
      <c r="CK11" s="45"/>
      <c r="CL11" s="46"/>
      <c r="CM11" s="53"/>
      <c r="CN11" s="37"/>
      <c r="CO11" s="54"/>
      <c r="CP11" s="112"/>
      <c r="CQ11" s="112"/>
      <c r="CR11" s="112"/>
      <c r="CS11" s="112"/>
      <c r="CT11" s="112"/>
      <c r="CU11" s="112"/>
      <c r="CV11" s="28"/>
      <c r="CW11" s="28"/>
      <c r="CX11" s="28"/>
    </row>
    <row r="12" spans="1:102" ht="14.25" customHeight="1">
      <c r="A12">
        <f>IF(N12="",0,N12)</f>
        <v>0</v>
      </c>
      <c r="B12">
        <f>IF(T12="",0,T12)</f>
        <v>2</v>
      </c>
      <c r="C12">
        <f t="shared" si="0"/>
        <v>0</v>
      </c>
      <c r="D12">
        <f t="shared" si="1"/>
        <v>1</v>
      </c>
      <c r="F12" s="28"/>
      <c r="G12" s="28"/>
      <c r="H12" s="38"/>
      <c r="I12" s="38"/>
      <c r="J12" s="38"/>
      <c r="K12" s="38"/>
      <c r="L12" s="38"/>
      <c r="M12" s="38"/>
      <c r="N12" s="8">
        <f>IF(SUM(C11:D13)&gt;0,SUM(C11:C13),"")</f>
        <v>0</v>
      </c>
      <c r="O12" s="48"/>
      <c r="P12">
        <v>20</v>
      </c>
      <c r="Q12" t="s">
        <v>16</v>
      </c>
      <c r="R12">
        <v>22</v>
      </c>
      <c r="S12" s="48"/>
      <c r="T12" s="8">
        <f>IF(SUM(C11:D13)&gt;0,SUM(D11:D13),"")</f>
        <v>2</v>
      </c>
      <c r="U12" s="38"/>
      <c r="V12" s="38"/>
      <c r="W12" s="38"/>
      <c r="X12" s="38"/>
      <c r="Y12" s="38"/>
      <c r="Z12" s="38"/>
      <c r="AA12" s="2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S12" s="28"/>
      <c r="AT12" s="28"/>
      <c r="AU12" s="28"/>
      <c r="AV12" s="28"/>
      <c r="AW12" s="28"/>
      <c r="AX12" s="28"/>
      <c r="AY12" s="36" t="s">
        <v>181</v>
      </c>
      <c r="AZ12" s="33"/>
      <c r="BA12" s="6"/>
      <c r="BB12" s="33" t="s">
        <v>180</v>
      </c>
      <c r="BC12" s="34"/>
      <c r="BD12" s="36" t="s">
        <v>181</v>
      </c>
      <c r="BE12" s="33"/>
      <c r="BF12" s="6"/>
      <c r="BG12" s="33" t="s">
        <v>180</v>
      </c>
      <c r="BH12" s="34"/>
      <c r="BI12" s="36" t="s">
        <v>181</v>
      </c>
      <c r="BJ12" s="33"/>
      <c r="BK12" s="6"/>
      <c r="BL12" s="33" t="s">
        <v>180</v>
      </c>
      <c r="BM12" s="34"/>
      <c r="BN12" s="36" t="s">
        <v>181</v>
      </c>
      <c r="BO12" s="33"/>
      <c r="BP12" s="6"/>
      <c r="BQ12" s="33" t="s">
        <v>180</v>
      </c>
      <c r="BR12" s="34"/>
      <c r="BS12" s="36" t="s">
        <v>181</v>
      </c>
      <c r="BT12" s="33"/>
      <c r="BU12" s="6"/>
      <c r="BV12" s="33" t="s">
        <v>180</v>
      </c>
      <c r="BW12" s="34"/>
      <c r="BX12" s="36" t="s">
        <v>181</v>
      </c>
      <c r="BY12" s="33"/>
      <c r="BZ12" s="6"/>
      <c r="CA12" s="33" t="s">
        <v>180</v>
      </c>
      <c r="CB12" s="34"/>
      <c r="CC12" s="36" t="s">
        <v>181</v>
      </c>
      <c r="CD12" s="33"/>
      <c r="CE12" s="6"/>
      <c r="CF12" s="33" t="s">
        <v>180</v>
      </c>
      <c r="CG12" s="34"/>
      <c r="CH12" s="36" t="s">
        <v>181</v>
      </c>
      <c r="CI12" s="33"/>
      <c r="CJ12" s="6"/>
      <c r="CK12" s="33" t="s">
        <v>180</v>
      </c>
      <c r="CL12" s="34"/>
      <c r="CM12" s="53"/>
      <c r="CN12" s="37"/>
      <c r="CO12" s="54"/>
      <c r="CP12" s="112"/>
      <c r="CQ12" s="112"/>
      <c r="CR12" s="112"/>
      <c r="CS12" s="112"/>
      <c r="CT12" s="112"/>
      <c r="CU12" s="112"/>
      <c r="CV12" s="28"/>
      <c r="CW12" s="28"/>
      <c r="CX12" s="28"/>
    </row>
    <row r="13" spans="3:102" ht="14.25" customHeight="1">
      <c r="C13">
        <f t="shared" si="0"/>
        <v>0</v>
      </c>
      <c r="D13">
        <f t="shared" si="1"/>
        <v>0</v>
      </c>
      <c r="F13" s="28"/>
      <c r="G13" s="28"/>
      <c r="H13" s="38"/>
      <c r="I13" s="38"/>
      <c r="J13" s="38"/>
      <c r="K13" s="38"/>
      <c r="L13" s="38"/>
      <c r="M13" s="38"/>
      <c r="N13" s="5"/>
      <c r="O13" s="49"/>
      <c r="P13" s="6"/>
      <c r="Q13" s="6" t="s">
        <v>16</v>
      </c>
      <c r="R13" s="6"/>
      <c r="S13" s="49"/>
      <c r="T13" s="7"/>
      <c r="U13" s="38"/>
      <c r="V13" s="38"/>
      <c r="W13" s="38"/>
      <c r="X13" s="38"/>
      <c r="Y13" s="38"/>
      <c r="Z13" s="38"/>
      <c r="AA13" s="2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S13" s="28"/>
      <c r="AT13" s="28"/>
      <c r="AU13" s="28"/>
      <c r="AV13" s="28"/>
      <c r="AW13" s="28"/>
      <c r="AX13" s="28"/>
      <c r="AY13" s="50" t="s">
        <v>179</v>
      </c>
      <c r="AZ13" s="51"/>
      <c r="BA13" s="51"/>
      <c r="BB13" s="51"/>
      <c r="BC13" s="52"/>
      <c r="BD13" s="50" t="s">
        <v>179</v>
      </c>
      <c r="BE13" s="51"/>
      <c r="BF13" s="51"/>
      <c r="BG13" s="51"/>
      <c r="BH13" s="52"/>
      <c r="BI13" s="50" t="s">
        <v>179</v>
      </c>
      <c r="BJ13" s="51"/>
      <c r="BK13" s="51"/>
      <c r="BL13" s="51"/>
      <c r="BM13" s="52"/>
      <c r="BN13" s="50" t="s">
        <v>179</v>
      </c>
      <c r="BO13" s="51"/>
      <c r="BP13" s="51"/>
      <c r="BQ13" s="51"/>
      <c r="BR13" s="52"/>
      <c r="BS13" s="50" t="s">
        <v>179</v>
      </c>
      <c r="BT13" s="51"/>
      <c r="BU13" s="51"/>
      <c r="BV13" s="51"/>
      <c r="BW13" s="52"/>
      <c r="BX13" s="50" t="s">
        <v>179</v>
      </c>
      <c r="BY13" s="51"/>
      <c r="BZ13" s="51"/>
      <c r="CA13" s="51"/>
      <c r="CB13" s="52"/>
      <c r="CC13" s="50" t="s">
        <v>179</v>
      </c>
      <c r="CD13" s="51"/>
      <c r="CE13" s="51"/>
      <c r="CF13" s="51"/>
      <c r="CG13" s="52"/>
      <c r="CH13" s="50" t="s">
        <v>179</v>
      </c>
      <c r="CI13" s="51"/>
      <c r="CJ13" s="51"/>
      <c r="CK13" s="51"/>
      <c r="CL13" s="52"/>
      <c r="CM13" s="36"/>
      <c r="CN13" s="33"/>
      <c r="CO13" s="34"/>
      <c r="CP13" s="112"/>
      <c r="CQ13" s="112"/>
      <c r="CR13" s="112"/>
      <c r="CS13" s="112"/>
      <c r="CT13" s="112"/>
      <c r="CU13" s="112"/>
      <c r="CV13" s="28"/>
      <c r="CW13" s="28"/>
      <c r="CX13" s="28"/>
    </row>
    <row r="14" spans="3:102" ht="14.25" customHeight="1">
      <c r="C14">
        <f t="shared" si="0"/>
        <v>0</v>
      </c>
      <c r="D14">
        <f t="shared" si="1"/>
        <v>1</v>
      </c>
      <c r="F14" s="28" t="s">
        <v>256</v>
      </c>
      <c r="G14" s="28"/>
      <c r="H14" s="38" t="str">
        <f>AT22</f>
        <v>中頭Ｂ</v>
      </c>
      <c r="I14" s="38"/>
      <c r="J14" s="38"/>
      <c r="K14" s="38"/>
      <c r="L14" s="38"/>
      <c r="M14" s="38"/>
      <c r="N14" s="1"/>
      <c r="O14" s="47" t="s">
        <v>162</v>
      </c>
      <c r="P14" s="2">
        <v>15</v>
      </c>
      <c r="Q14" s="2" t="s">
        <v>16</v>
      </c>
      <c r="R14" s="2">
        <v>21</v>
      </c>
      <c r="S14" s="47" t="s">
        <v>161</v>
      </c>
      <c r="T14" s="3"/>
      <c r="U14" s="38" t="str">
        <f>AT26</f>
        <v>浦添</v>
      </c>
      <c r="V14" s="38"/>
      <c r="W14" s="38"/>
      <c r="X14" s="38"/>
      <c r="Y14" s="38"/>
      <c r="Z14" s="38"/>
      <c r="AA14" s="28"/>
      <c r="AB14" s="38" t="s">
        <v>285</v>
      </c>
      <c r="AC14" s="38"/>
      <c r="AD14" s="38"/>
      <c r="AE14" s="38"/>
      <c r="AF14" s="38"/>
      <c r="AG14" s="38"/>
      <c r="AH14" s="38" t="s">
        <v>278</v>
      </c>
      <c r="AI14" s="38"/>
      <c r="AJ14" s="38"/>
      <c r="AK14" s="38"/>
      <c r="AL14" s="38"/>
      <c r="AM14" s="38"/>
      <c r="AN14" s="38" t="s">
        <v>281</v>
      </c>
      <c r="AO14" s="38"/>
      <c r="AP14" s="38"/>
      <c r="AQ14" s="38"/>
      <c r="AS14" s="35" t="s">
        <v>170</v>
      </c>
      <c r="AT14" s="98" t="s">
        <v>223</v>
      </c>
      <c r="AU14" s="98"/>
      <c r="AV14" s="98"/>
      <c r="AW14" s="98"/>
      <c r="AX14" s="98"/>
      <c r="AY14" s="56"/>
      <c r="AZ14" s="56"/>
      <c r="BA14" s="56"/>
      <c r="BB14" s="56"/>
      <c r="BC14" s="56"/>
      <c r="BD14" s="35" t="str">
        <f>IF(BD16="-","-",IF(BD16&gt;BG16,"○","×"))</f>
        <v>×</v>
      </c>
      <c r="BE14" s="31"/>
      <c r="BF14" s="31"/>
      <c r="BG14" s="31"/>
      <c r="BH14" s="32"/>
      <c r="BI14" s="35" t="str">
        <f>IF(BI16="-","-",IF(BI16&gt;BL16,"○","×"))</f>
        <v>×</v>
      </c>
      <c r="BJ14" s="31"/>
      <c r="BK14" s="31"/>
      <c r="BL14" s="31"/>
      <c r="BM14" s="32"/>
      <c r="BN14" s="35" t="str">
        <f>IF(BN16="-","-",IF(BN16&gt;BQ16,"○","×"))</f>
        <v>×</v>
      </c>
      <c r="BO14" s="31"/>
      <c r="BP14" s="31"/>
      <c r="BQ14" s="31"/>
      <c r="BR14" s="32"/>
      <c r="BS14" s="35" t="str">
        <f>IF(BS16="-","-",IF(BS16&gt;BV16,"○","×"))</f>
        <v>×</v>
      </c>
      <c r="BT14" s="31"/>
      <c r="BU14" s="31"/>
      <c r="BV14" s="31"/>
      <c r="BW14" s="32"/>
      <c r="BX14" s="35" t="str">
        <f>IF(BX16="-","-",IF(BX16&gt;CA16,"○","×"))</f>
        <v>×</v>
      </c>
      <c r="BY14" s="31"/>
      <c r="BZ14" s="31"/>
      <c r="CA14" s="31"/>
      <c r="CB14" s="32"/>
      <c r="CC14" s="35" t="str">
        <f>IF(CC16="-","-",IF(CC16&gt;CF16,"○","×"))</f>
        <v>×</v>
      </c>
      <c r="CD14" s="31"/>
      <c r="CE14" s="31"/>
      <c r="CF14" s="31"/>
      <c r="CG14" s="32"/>
      <c r="CH14" s="35" t="str">
        <f>IF(CH16="-","-",IF(CH16&gt;CK16,"○","×"))</f>
        <v>×</v>
      </c>
      <c r="CI14" s="31"/>
      <c r="CJ14" s="31"/>
      <c r="CK14" s="31"/>
      <c r="CL14" s="32"/>
      <c r="CM14" s="2"/>
      <c r="CN14" s="2"/>
      <c r="CO14" s="3"/>
      <c r="CP14" s="100">
        <f>IF(AY48="","",AY48/BD48)</f>
        <v>0.14285714285714285</v>
      </c>
      <c r="CQ14" s="100"/>
      <c r="CR14" s="100"/>
      <c r="CS14" s="55">
        <f>IF(BI48="","",BI48/BN48)</f>
        <v>0.8050314465408805</v>
      </c>
      <c r="CT14" s="55"/>
      <c r="CU14" s="55"/>
      <c r="CV14" s="113">
        <v>8</v>
      </c>
      <c r="CW14" s="113"/>
      <c r="CX14" s="113"/>
    </row>
    <row r="15" spans="1:102" ht="14.25" customHeight="1">
      <c r="A15">
        <f>IF(N15="",0,N15)</f>
        <v>2</v>
      </c>
      <c r="B15">
        <f>IF(T15="",0,T15)</f>
        <v>1</v>
      </c>
      <c r="C15">
        <f t="shared" si="0"/>
        <v>1</v>
      </c>
      <c r="D15">
        <f t="shared" si="1"/>
        <v>0</v>
      </c>
      <c r="F15" s="28"/>
      <c r="G15" s="28"/>
      <c r="H15" s="38"/>
      <c r="I15" s="38"/>
      <c r="J15" s="38"/>
      <c r="K15" s="38"/>
      <c r="L15" s="38"/>
      <c r="M15" s="38"/>
      <c r="N15" s="8">
        <f>IF(SUM(C14:D16)&gt;0,SUM(C14:C16),"")</f>
        <v>2</v>
      </c>
      <c r="O15" s="48"/>
      <c r="P15">
        <v>21</v>
      </c>
      <c r="Q15" t="s">
        <v>16</v>
      </c>
      <c r="R15">
        <v>14</v>
      </c>
      <c r="S15" s="48"/>
      <c r="T15" s="8">
        <f>IF(SUM(C14:D16)&gt;0,SUM(D14:D16),"")</f>
        <v>1</v>
      </c>
      <c r="U15" s="38"/>
      <c r="V15" s="38"/>
      <c r="W15" s="38"/>
      <c r="X15" s="38"/>
      <c r="Y15" s="38"/>
      <c r="Z15" s="38"/>
      <c r="AA15" s="2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S15" s="53"/>
      <c r="AT15" s="98"/>
      <c r="AU15" s="98"/>
      <c r="AV15" s="98"/>
      <c r="AW15" s="98"/>
      <c r="AX15" s="98"/>
      <c r="AY15" s="56"/>
      <c r="AZ15" s="56"/>
      <c r="BA15" s="56"/>
      <c r="BB15" s="56"/>
      <c r="BC15" s="56"/>
      <c r="BD15" s="36"/>
      <c r="BE15" s="33"/>
      <c r="BF15" s="33"/>
      <c r="BG15" s="33"/>
      <c r="BH15" s="34"/>
      <c r="BI15" s="36"/>
      <c r="BJ15" s="33"/>
      <c r="BK15" s="33"/>
      <c r="BL15" s="33"/>
      <c r="BM15" s="34"/>
      <c r="BN15" s="36"/>
      <c r="BO15" s="33"/>
      <c r="BP15" s="33"/>
      <c r="BQ15" s="33"/>
      <c r="BR15" s="34"/>
      <c r="BS15" s="36"/>
      <c r="BT15" s="33"/>
      <c r="BU15" s="33"/>
      <c r="BV15" s="33"/>
      <c r="BW15" s="34"/>
      <c r="BX15" s="36"/>
      <c r="BY15" s="33"/>
      <c r="BZ15" s="33"/>
      <c r="CA15" s="33"/>
      <c r="CB15" s="34"/>
      <c r="CC15" s="36"/>
      <c r="CD15" s="33"/>
      <c r="CE15" s="33"/>
      <c r="CF15" s="33"/>
      <c r="CG15" s="34"/>
      <c r="CH15" s="36"/>
      <c r="CI15" s="33"/>
      <c r="CJ15" s="33"/>
      <c r="CK15" s="33"/>
      <c r="CL15" s="34"/>
      <c r="CM15" s="37">
        <f>COUNTIF(AY14:CL15,"○")</f>
        <v>0</v>
      </c>
      <c r="CN15" s="37" t="s">
        <v>16</v>
      </c>
      <c r="CO15" s="37">
        <f>COUNTIF(AY14:CL15,"×")</f>
        <v>7</v>
      </c>
      <c r="CP15" s="100"/>
      <c r="CQ15" s="100"/>
      <c r="CR15" s="100"/>
      <c r="CS15" s="55"/>
      <c r="CT15" s="55"/>
      <c r="CU15" s="55"/>
      <c r="CV15" s="113"/>
      <c r="CW15" s="113"/>
      <c r="CX15" s="113"/>
    </row>
    <row r="16" spans="3:102" ht="14.25" customHeight="1">
      <c r="C16">
        <f t="shared" si="0"/>
        <v>1</v>
      </c>
      <c r="D16">
        <f t="shared" si="1"/>
        <v>0</v>
      </c>
      <c r="F16" s="28"/>
      <c r="G16" s="28"/>
      <c r="H16" s="38"/>
      <c r="I16" s="38"/>
      <c r="J16" s="38"/>
      <c r="K16" s="38"/>
      <c r="L16" s="38"/>
      <c r="M16" s="38"/>
      <c r="N16" s="5"/>
      <c r="O16" s="49"/>
      <c r="P16" s="6">
        <v>15</v>
      </c>
      <c r="Q16" s="6" t="s">
        <v>16</v>
      </c>
      <c r="R16" s="6">
        <v>12</v>
      </c>
      <c r="S16" s="49"/>
      <c r="T16" s="7"/>
      <c r="U16" s="38"/>
      <c r="V16" s="38"/>
      <c r="W16" s="38"/>
      <c r="X16" s="38"/>
      <c r="Y16" s="38"/>
      <c r="Z16" s="38"/>
      <c r="AA16" s="2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S16" s="53"/>
      <c r="AT16" s="98"/>
      <c r="AU16" s="98"/>
      <c r="AV16" s="98"/>
      <c r="AW16" s="98"/>
      <c r="AX16" s="98"/>
      <c r="AY16" s="56"/>
      <c r="AZ16" s="56"/>
      <c r="BA16" s="56"/>
      <c r="BB16" s="56"/>
      <c r="BC16" s="56"/>
      <c r="BD16" s="35">
        <f>IF(N12="","-",N12)</f>
        <v>0</v>
      </c>
      <c r="BE16" s="31"/>
      <c r="BF16" s="31" t="s">
        <v>176</v>
      </c>
      <c r="BG16" s="31">
        <f>IF(T12="","-",T12)</f>
        <v>2</v>
      </c>
      <c r="BH16" s="31"/>
      <c r="BI16" s="35">
        <f>IF(N33="","-",N33)</f>
        <v>0</v>
      </c>
      <c r="BJ16" s="31"/>
      <c r="BK16" s="31" t="s">
        <v>176</v>
      </c>
      <c r="BL16" s="31">
        <f>IF(T33="","-",T33)</f>
        <v>2</v>
      </c>
      <c r="BM16" s="32"/>
      <c r="BN16" s="31">
        <f>IF(N63="","-",N63)</f>
        <v>0</v>
      </c>
      <c r="BO16" s="31"/>
      <c r="BP16" s="31" t="s">
        <v>176</v>
      </c>
      <c r="BQ16" s="31">
        <f>IF(T63="","-",T63)</f>
        <v>2</v>
      </c>
      <c r="BR16" s="31"/>
      <c r="BS16" s="35">
        <f>IF(N75="","-",N75)</f>
        <v>0</v>
      </c>
      <c r="BT16" s="31"/>
      <c r="BU16" s="31" t="s">
        <v>176</v>
      </c>
      <c r="BV16" s="31">
        <f>IF(T75="","-",T75)</f>
        <v>2</v>
      </c>
      <c r="BW16" s="32"/>
      <c r="BX16" s="35">
        <f>IF(N84="","-",N84)</f>
        <v>0</v>
      </c>
      <c r="BY16" s="31"/>
      <c r="BZ16" s="31" t="s">
        <v>176</v>
      </c>
      <c r="CA16" s="31">
        <f>IF(T84="","-",T84)</f>
        <v>2</v>
      </c>
      <c r="CB16" s="32"/>
      <c r="CC16" s="35">
        <f>IF(N90="","-",N90)</f>
        <v>1</v>
      </c>
      <c r="CD16" s="31"/>
      <c r="CE16" s="31" t="s">
        <v>176</v>
      </c>
      <c r="CF16" s="31">
        <f>IF(T90="","-",T90)</f>
        <v>2</v>
      </c>
      <c r="CG16" s="32"/>
      <c r="CH16" s="35">
        <f>IF(N51="","-",N51)</f>
        <v>1</v>
      </c>
      <c r="CI16" s="31"/>
      <c r="CJ16" s="31" t="s">
        <v>176</v>
      </c>
      <c r="CK16" s="31">
        <f>IF(T51="","-",T51)</f>
        <v>2</v>
      </c>
      <c r="CL16" s="32"/>
      <c r="CM16" s="37"/>
      <c r="CN16" s="37"/>
      <c r="CO16" s="37"/>
      <c r="CP16" s="100"/>
      <c r="CQ16" s="100"/>
      <c r="CR16" s="100"/>
      <c r="CS16" s="55"/>
      <c r="CT16" s="55"/>
      <c r="CU16" s="55"/>
      <c r="CV16" s="113"/>
      <c r="CW16" s="113"/>
      <c r="CX16" s="113"/>
    </row>
    <row r="17" spans="3:102" ht="14.25" customHeight="1">
      <c r="C17">
        <f t="shared" si="0"/>
        <v>0</v>
      </c>
      <c r="D17">
        <f t="shared" si="1"/>
        <v>1</v>
      </c>
      <c r="F17" s="28" t="s">
        <v>257</v>
      </c>
      <c r="G17" s="28"/>
      <c r="H17" s="38" t="str">
        <f>AT30</f>
        <v>那覇</v>
      </c>
      <c r="I17" s="38"/>
      <c r="J17" s="38"/>
      <c r="K17" s="38"/>
      <c r="L17" s="38"/>
      <c r="M17" s="38"/>
      <c r="N17" s="1"/>
      <c r="O17" s="47" t="s">
        <v>162</v>
      </c>
      <c r="P17" s="2">
        <v>15</v>
      </c>
      <c r="Q17" s="2" t="s">
        <v>16</v>
      </c>
      <c r="R17" s="2">
        <v>21</v>
      </c>
      <c r="S17" s="47" t="s">
        <v>161</v>
      </c>
      <c r="T17" s="3"/>
      <c r="U17" s="38" t="str">
        <f>AT34</f>
        <v>島尻</v>
      </c>
      <c r="V17" s="38"/>
      <c r="W17" s="38"/>
      <c r="X17" s="38"/>
      <c r="Y17" s="38"/>
      <c r="Z17" s="38"/>
      <c r="AA17" s="28"/>
      <c r="AB17" s="38" t="s">
        <v>285</v>
      </c>
      <c r="AC17" s="38"/>
      <c r="AD17" s="38"/>
      <c r="AE17" s="38"/>
      <c r="AF17" s="38"/>
      <c r="AG17" s="38"/>
      <c r="AH17" s="38" t="s">
        <v>286</v>
      </c>
      <c r="AI17" s="38"/>
      <c r="AJ17" s="38"/>
      <c r="AK17" s="38"/>
      <c r="AL17" s="38"/>
      <c r="AM17" s="38"/>
      <c r="AN17" s="38" t="s">
        <v>284</v>
      </c>
      <c r="AO17" s="38"/>
      <c r="AP17" s="38"/>
      <c r="AQ17" s="38"/>
      <c r="AS17" s="36"/>
      <c r="AT17" s="98"/>
      <c r="AU17" s="98"/>
      <c r="AV17" s="98"/>
      <c r="AW17" s="98"/>
      <c r="AX17" s="98"/>
      <c r="AY17" s="56"/>
      <c r="AZ17" s="56"/>
      <c r="BA17" s="56"/>
      <c r="BB17" s="56"/>
      <c r="BC17" s="56"/>
      <c r="BD17" s="36"/>
      <c r="BE17" s="33"/>
      <c r="BF17" s="33"/>
      <c r="BG17" s="33"/>
      <c r="BH17" s="33"/>
      <c r="BI17" s="36"/>
      <c r="BJ17" s="33"/>
      <c r="BK17" s="33"/>
      <c r="BL17" s="33"/>
      <c r="BM17" s="34"/>
      <c r="BN17" s="33"/>
      <c r="BO17" s="33"/>
      <c r="BP17" s="33"/>
      <c r="BQ17" s="33"/>
      <c r="BR17" s="33"/>
      <c r="BS17" s="36"/>
      <c r="BT17" s="33"/>
      <c r="BU17" s="33"/>
      <c r="BV17" s="33"/>
      <c r="BW17" s="34"/>
      <c r="BX17" s="36"/>
      <c r="BY17" s="33"/>
      <c r="BZ17" s="33"/>
      <c r="CA17" s="33"/>
      <c r="CB17" s="34"/>
      <c r="CC17" s="36"/>
      <c r="CD17" s="33"/>
      <c r="CE17" s="33"/>
      <c r="CF17" s="33"/>
      <c r="CG17" s="34"/>
      <c r="CH17" s="36"/>
      <c r="CI17" s="33"/>
      <c r="CJ17" s="33"/>
      <c r="CK17" s="33"/>
      <c r="CL17" s="34"/>
      <c r="CM17" s="6"/>
      <c r="CN17" s="6"/>
      <c r="CO17" s="7"/>
      <c r="CP17" s="100"/>
      <c r="CQ17" s="100"/>
      <c r="CR17" s="100"/>
      <c r="CS17" s="55"/>
      <c r="CT17" s="55"/>
      <c r="CU17" s="55"/>
      <c r="CV17" s="113"/>
      <c r="CW17" s="113"/>
      <c r="CX17" s="113"/>
    </row>
    <row r="18" spans="1:102" ht="14.25" customHeight="1">
      <c r="A18">
        <f>IF(N18="",0,N18)</f>
        <v>0</v>
      </c>
      <c r="B18">
        <f>IF(T18="",0,T18)</f>
        <v>2</v>
      </c>
      <c r="C18">
        <f t="shared" si="0"/>
        <v>0</v>
      </c>
      <c r="D18">
        <f t="shared" si="1"/>
        <v>1</v>
      </c>
      <c r="F18" s="28"/>
      <c r="G18" s="28"/>
      <c r="H18" s="38"/>
      <c r="I18" s="38"/>
      <c r="J18" s="38"/>
      <c r="K18" s="38"/>
      <c r="L18" s="38"/>
      <c r="M18" s="38"/>
      <c r="N18" s="8">
        <f>IF(SUM(C17:D19)&gt;0,SUM(C17:C19),"")</f>
        <v>0</v>
      </c>
      <c r="O18" s="48"/>
      <c r="P18">
        <v>13</v>
      </c>
      <c r="Q18" t="s">
        <v>16</v>
      </c>
      <c r="R18">
        <v>21</v>
      </c>
      <c r="S18" s="48"/>
      <c r="T18" s="8">
        <f>IF(SUM(C17:D19)&gt;0,SUM(D17:D19),"")</f>
        <v>2</v>
      </c>
      <c r="U18" s="38"/>
      <c r="V18" s="38"/>
      <c r="W18" s="38"/>
      <c r="X18" s="38"/>
      <c r="Y18" s="38"/>
      <c r="Z18" s="38"/>
      <c r="AA18" s="2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S18" s="35" t="s">
        <v>169</v>
      </c>
      <c r="AT18" s="98" t="s">
        <v>325</v>
      </c>
      <c r="AU18" s="98"/>
      <c r="AV18" s="98"/>
      <c r="AW18" s="98"/>
      <c r="AX18" s="99"/>
      <c r="AY18" s="35" t="str">
        <f>IF(AY20="-","-",IF(AY20&gt;BB20,"○","×"))</f>
        <v>○</v>
      </c>
      <c r="AZ18" s="31"/>
      <c r="BA18" s="31"/>
      <c r="BB18" s="31"/>
      <c r="BC18" s="32"/>
      <c r="BD18" s="87"/>
      <c r="BE18" s="56"/>
      <c r="BF18" s="56"/>
      <c r="BG18" s="56"/>
      <c r="BH18" s="88"/>
      <c r="BI18" s="35" t="str">
        <f>IF(BI20="-","-",IF(BI20&gt;BL20,"○","×"))</f>
        <v>○</v>
      </c>
      <c r="BJ18" s="31"/>
      <c r="BK18" s="31"/>
      <c r="BL18" s="31"/>
      <c r="BM18" s="32"/>
      <c r="BN18" s="35" t="str">
        <f>IF(BN20="-","-",IF(BN20&gt;BQ20,"○","×"))</f>
        <v>○</v>
      </c>
      <c r="BO18" s="31"/>
      <c r="BP18" s="31"/>
      <c r="BQ18" s="31"/>
      <c r="BR18" s="32"/>
      <c r="BS18" s="35" t="str">
        <f>IF(BS20="-","-",IF(BS20&gt;BV20,"○","×"))</f>
        <v>○</v>
      </c>
      <c r="BT18" s="31"/>
      <c r="BU18" s="31"/>
      <c r="BV18" s="31"/>
      <c r="BW18" s="32"/>
      <c r="BX18" s="35" t="str">
        <f>IF(BX20="-","-",IF(BX20&gt;CA20,"○","×"))</f>
        <v>×</v>
      </c>
      <c r="BY18" s="31"/>
      <c r="BZ18" s="31"/>
      <c r="CA18" s="31"/>
      <c r="CB18" s="32"/>
      <c r="CC18" s="35" t="str">
        <f>IF(CC20="-","-",IF(CC20&gt;CF20,"○","×"))</f>
        <v>○</v>
      </c>
      <c r="CD18" s="31"/>
      <c r="CE18" s="31"/>
      <c r="CF18" s="31"/>
      <c r="CG18" s="32"/>
      <c r="CH18" s="35" t="str">
        <f>IF(CH20="-","-",IF(CH20&gt;CK20,"○","×"))</f>
        <v>○</v>
      </c>
      <c r="CI18" s="31"/>
      <c r="CJ18" s="31"/>
      <c r="CK18" s="31"/>
      <c r="CL18" s="32"/>
      <c r="CP18" s="100">
        <f>IF(AY49="","",AY49/BD49)</f>
        <v>6.5</v>
      </c>
      <c r="CQ18" s="100"/>
      <c r="CR18" s="100"/>
      <c r="CS18" s="55">
        <f>IF(BI49="","",BI49/BN49)</f>
        <v>1.2894736842105263</v>
      </c>
      <c r="CT18" s="55"/>
      <c r="CU18" s="55"/>
      <c r="CV18" s="113">
        <v>2</v>
      </c>
      <c r="CW18" s="113"/>
      <c r="CX18" s="113"/>
    </row>
    <row r="19" spans="3:102" ht="14.25" customHeight="1">
      <c r="C19">
        <f t="shared" si="0"/>
        <v>0</v>
      </c>
      <c r="D19">
        <f t="shared" si="1"/>
        <v>0</v>
      </c>
      <c r="F19" s="28"/>
      <c r="G19" s="28"/>
      <c r="H19" s="38"/>
      <c r="I19" s="38"/>
      <c r="J19" s="38"/>
      <c r="K19" s="38"/>
      <c r="L19" s="38"/>
      <c r="M19" s="38"/>
      <c r="N19" s="5"/>
      <c r="O19" s="49"/>
      <c r="P19" s="6"/>
      <c r="Q19" s="6" t="s">
        <v>16</v>
      </c>
      <c r="R19" s="6"/>
      <c r="S19" s="49"/>
      <c r="T19" s="7"/>
      <c r="U19" s="38"/>
      <c r="V19" s="38"/>
      <c r="W19" s="38"/>
      <c r="X19" s="38"/>
      <c r="Y19" s="38"/>
      <c r="Z19" s="38"/>
      <c r="AA19" s="2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S19" s="53"/>
      <c r="AT19" s="98"/>
      <c r="AU19" s="98"/>
      <c r="AV19" s="98"/>
      <c r="AW19" s="98"/>
      <c r="AX19" s="99"/>
      <c r="AY19" s="36"/>
      <c r="AZ19" s="33"/>
      <c r="BA19" s="33"/>
      <c r="BB19" s="33"/>
      <c r="BC19" s="34"/>
      <c r="BD19" s="87"/>
      <c r="BE19" s="56"/>
      <c r="BF19" s="56"/>
      <c r="BG19" s="56"/>
      <c r="BH19" s="88"/>
      <c r="BI19" s="36"/>
      <c r="BJ19" s="33"/>
      <c r="BK19" s="33"/>
      <c r="BL19" s="33"/>
      <c r="BM19" s="34"/>
      <c r="BN19" s="36"/>
      <c r="BO19" s="33"/>
      <c r="BP19" s="33"/>
      <c r="BQ19" s="33"/>
      <c r="BR19" s="34"/>
      <c r="BS19" s="36"/>
      <c r="BT19" s="33"/>
      <c r="BU19" s="33"/>
      <c r="BV19" s="33"/>
      <c r="BW19" s="34"/>
      <c r="BX19" s="36"/>
      <c r="BY19" s="33"/>
      <c r="BZ19" s="33"/>
      <c r="CA19" s="33"/>
      <c r="CB19" s="34"/>
      <c r="CC19" s="36"/>
      <c r="CD19" s="33"/>
      <c r="CE19" s="33"/>
      <c r="CF19" s="33"/>
      <c r="CG19" s="34"/>
      <c r="CH19" s="36"/>
      <c r="CI19" s="33"/>
      <c r="CJ19" s="33"/>
      <c r="CK19" s="33"/>
      <c r="CL19" s="34"/>
      <c r="CM19" s="37">
        <f>COUNTIF(AY18:CL19,"○")</f>
        <v>6</v>
      </c>
      <c r="CN19" s="37" t="s">
        <v>16</v>
      </c>
      <c r="CO19" s="37">
        <f>COUNTIF(AY18:CL19,"×")</f>
        <v>1</v>
      </c>
      <c r="CP19" s="100"/>
      <c r="CQ19" s="100"/>
      <c r="CR19" s="100"/>
      <c r="CS19" s="55"/>
      <c r="CT19" s="55"/>
      <c r="CU19" s="55"/>
      <c r="CV19" s="113"/>
      <c r="CW19" s="113"/>
      <c r="CX19" s="113"/>
    </row>
    <row r="20" spans="3:102" ht="14.25" customHeight="1">
      <c r="C20">
        <f t="shared" si="0"/>
        <v>0</v>
      </c>
      <c r="D20">
        <f t="shared" si="1"/>
        <v>1</v>
      </c>
      <c r="F20" s="28" t="s">
        <v>252</v>
      </c>
      <c r="G20" s="28"/>
      <c r="H20" s="38" t="str">
        <f>AT38</f>
        <v>宮古</v>
      </c>
      <c r="I20" s="38"/>
      <c r="J20" s="38"/>
      <c r="K20" s="38"/>
      <c r="L20" s="38"/>
      <c r="M20" s="38"/>
      <c r="N20" s="1"/>
      <c r="O20" s="47" t="s">
        <v>162</v>
      </c>
      <c r="P20" s="2">
        <v>18</v>
      </c>
      <c r="Q20" s="2" t="s">
        <v>16</v>
      </c>
      <c r="R20" s="2">
        <v>21</v>
      </c>
      <c r="S20" s="47" t="s">
        <v>161</v>
      </c>
      <c r="T20" s="3"/>
      <c r="U20" s="38" t="str">
        <f>AT42</f>
        <v>八重山</v>
      </c>
      <c r="V20" s="38"/>
      <c r="W20" s="38"/>
      <c r="X20" s="38"/>
      <c r="Y20" s="38"/>
      <c r="Z20" s="38"/>
      <c r="AA20" s="28"/>
      <c r="AB20" s="38" t="s">
        <v>278</v>
      </c>
      <c r="AC20" s="38"/>
      <c r="AD20" s="38"/>
      <c r="AE20" s="38"/>
      <c r="AF20" s="38"/>
      <c r="AG20" s="38"/>
      <c r="AH20" s="38" t="s">
        <v>293</v>
      </c>
      <c r="AI20" s="38"/>
      <c r="AJ20" s="38"/>
      <c r="AK20" s="38"/>
      <c r="AL20" s="38"/>
      <c r="AM20" s="38"/>
      <c r="AN20" s="38" t="s">
        <v>279</v>
      </c>
      <c r="AO20" s="38"/>
      <c r="AP20" s="38"/>
      <c r="AQ20" s="38"/>
      <c r="AS20" s="53"/>
      <c r="AT20" s="98"/>
      <c r="AU20" s="98"/>
      <c r="AV20" s="98"/>
      <c r="AW20" s="98"/>
      <c r="AX20" s="98"/>
      <c r="AY20" s="35">
        <f>BG16</f>
        <v>2</v>
      </c>
      <c r="AZ20" s="31"/>
      <c r="BA20" s="31" t="s">
        <v>176</v>
      </c>
      <c r="BB20" s="31">
        <f>BD16</f>
        <v>0</v>
      </c>
      <c r="BC20" s="32"/>
      <c r="BD20" s="56"/>
      <c r="BE20" s="56"/>
      <c r="BF20" s="56"/>
      <c r="BG20" s="56"/>
      <c r="BH20" s="56"/>
      <c r="BI20" s="35">
        <f>IF(N24="","-",N24)</f>
        <v>2</v>
      </c>
      <c r="BJ20" s="31"/>
      <c r="BK20" s="31" t="s">
        <v>176</v>
      </c>
      <c r="BL20" s="31">
        <f>IF(T24="","-",T24)</f>
        <v>0</v>
      </c>
      <c r="BM20" s="32"/>
      <c r="BN20" s="35">
        <f>IF(N36="","-",N36)</f>
        <v>2</v>
      </c>
      <c r="BO20" s="31"/>
      <c r="BP20" s="31" t="s">
        <v>176</v>
      </c>
      <c r="BQ20" s="31">
        <f>IF(T36="","-",T36)</f>
        <v>0</v>
      </c>
      <c r="BR20" s="32"/>
      <c r="BS20" s="35">
        <f>IF(N57="","-",N57)</f>
        <v>2</v>
      </c>
      <c r="BT20" s="31"/>
      <c r="BU20" s="31" t="s">
        <v>176</v>
      </c>
      <c r="BV20" s="31">
        <f>IF(T57="","-",T57)</f>
        <v>0</v>
      </c>
      <c r="BW20" s="32"/>
      <c r="BX20" s="35">
        <f>IF(N69="","-",N69)</f>
        <v>1</v>
      </c>
      <c r="BY20" s="31"/>
      <c r="BZ20" s="31" t="s">
        <v>176</v>
      </c>
      <c r="CA20" s="31">
        <f>IF(T69="","-",T69)</f>
        <v>2</v>
      </c>
      <c r="CB20" s="32"/>
      <c r="CC20" s="35">
        <f>IF(N81="","-",N81)</f>
        <v>2</v>
      </c>
      <c r="CD20" s="31"/>
      <c r="CE20" s="31" t="s">
        <v>176</v>
      </c>
      <c r="CF20" s="31">
        <f>IF(T81="","-",T81)</f>
        <v>0</v>
      </c>
      <c r="CG20" s="32"/>
      <c r="CH20" s="35">
        <f>IF(N93="","-",N93)</f>
        <v>2</v>
      </c>
      <c r="CI20" s="31"/>
      <c r="CJ20" s="31" t="s">
        <v>176</v>
      </c>
      <c r="CK20" s="31">
        <f>IF(T93="","-",T93)</f>
        <v>0</v>
      </c>
      <c r="CL20" s="32"/>
      <c r="CM20" s="37"/>
      <c r="CN20" s="37"/>
      <c r="CO20" s="37"/>
      <c r="CP20" s="100"/>
      <c r="CQ20" s="100"/>
      <c r="CR20" s="100"/>
      <c r="CS20" s="55"/>
      <c r="CT20" s="55"/>
      <c r="CU20" s="55"/>
      <c r="CV20" s="113"/>
      <c r="CW20" s="113"/>
      <c r="CX20" s="113"/>
    </row>
    <row r="21" spans="1:102" ht="14.25" customHeight="1">
      <c r="A21">
        <f>IF(N21="",0,N21)</f>
        <v>2</v>
      </c>
      <c r="B21">
        <f>IF(T21="",0,T21)</f>
        <v>1</v>
      </c>
      <c r="C21">
        <f t="shared" si="0"/>
        <v>1</v>
      </c>
      <c r="D21">
        <f t="shared" si="1"/>
        <v>0</v>
      </c>
      <c r="F21" s="28"/>
      <c r="G21" s="28"/>
      <c r="H21" s="38"/>
      <c r="I21" s="38"/>
      <c r="J21" s="38"/>
      <c r="K21" s="38"/>
      <c r="L21" s="38"/>
      <c r="M21" s="38"/>
      <c r="N21" s="8">
        <f>IF(SUM(C20:D22)&gt;0,SUM(C20:C22),"")</f>
        <v>2</v>
      </c>
      <c r="O21" s="48"/>
      <c r="P21">
        <v>21</v>
      </c>
      <c r="Q21" t="s">
        <v>16</v>
      </c>
      <c r="R21">
        <v>18</v>
      </c>
      <c r="S21" s="48"/>
      <c r="T21" s="8">
        <f>IF(SUM(C20:D22)&gt;0,SUM(D20:D22),"")</f>
        <v>1</v>
      </c>
      <c r="U21" s="38"/>
      <c r="V21" s="38"/>
      <c r="W21" s="38"/>
      <c r="X21" s="38"/>
      <c r="Y21" s="38"/>
      <c r="Z21" s="38"/>
      <c r="AA21" s="2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S21" s="36"/>
      <c r="AT21" s="98"/>
      <c r="AU21" s="98"/>
      <c r="AV21" s="98"/>
      <c r="AW21" s="98"/>
      <c r="AX21" s="98"/>
      <c r="AY21" s="36"/>
      <c r="AZ21" s="33"/>
      <c r="BA21" s="33"/>
      <c r="BB21" s="33"/>
      <c r="BC21" s="34"/>
      <c r="BD21" s="56"/>
      <c r="BE21" s="56"/>
      <c r="BF21" s="56"/>
      <c r="BG21" s="56"/>
      <c r="BH21" s="56"/>
      <c r="BI21" s="36"/>
      <c r="BJ21" s="33"/>
      <c r="BK21" s="33"/>
      <c r="BL21" s="33"/>
      <c r="BM21" s="34"/>
      <c r="BN21" s="36"/>
      <c r="BO21" s="33"/>
      <c r="BP21" s="33"/>
      <c r="BQ21" s="33"/>
      <c r="BR21" s="34"/>
      <c r="BS21" s="36"/>
      <c r="BT21" s="33"/>
      <c r="BU21" s="33"/>
      <c r="BV21" s="33"/>
      <c r="BW21" s="34"/>
      <c r="BX21" s="36"/>
      <c r="BY21" s="33"/>
      <c r="BZ21" s="33"/>
      <c r="CA21" s="33"/>
      <c r="CB21" s="34"/>
      <c r="CC21" s="36"/>
      <c r="CD21" s="33"/>
      <c r="CE21" s="33"/>
      <c r="CF21" s="33"/>
      <c r="CG21" s="34"/>
      <c r="CH21" s="36"/>
      <c r="CI21" s="33"/>
      <c r="CJ21" s="33"/>
      <c r="CK21" s="33"/>
      <c r="CL21" s="34"/>
      <c r="CP21" s="100"/>
      <c r="CQ21" s="100"/>
      <c r="CR21" s="100"/>
      <c r="CS21" s="55"/>
      <c r="CT21" s="55"/>
      <c r="CU21" s="55"/>
      <c r="CV21" s="113"/>
      <c r="CW21" s="113"/>
      <c r="CX21" s="113"/>
    </row>
    <row r="22" spans="3:102" ht="14.25" customHeight="1">
      <c r="C22">
        <f t="shared" si="0"/>
        <v>1</v>
      </c>
      <c r="D22">
        <f t="shared" si="1"/>
        <v>0</v>
      </c>
      <c r="F22" s="28"/>
      <c r="G22" s="28"/>
      <c r="H22" s="38"/>
      <c r="I22" s="38"/>
      <c r="J22" s="38"/>
      <c r="K22" s="38"/>
      <c r="L22" s="38"/>
      <c r="M22" s="38"/>
      <c r="N22" s="5"/>
      <c r="O22" s="49"/>
      <c r="P22" s="6">
        <v>15</v>
      </c>
      <c r="Q22" s="6" t="s">
        <v>16</v>
      </c>
      <c r="R22" s="6">
        <v>12</v>
      </c>
      <c r="S22" s="49"/>
      <c r="T22" s="7"/>
      <c r="U22" s="38"/>
      <c r="V22" s="38"/>
      <c r="W22" s="38"/>
      <c r="X22" s="38"/>
      <c r="Y22" s="38"/>
      <c r="Z22" s="38"/>
      <c r="AA22" s="2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S22" s="35" t="s">
        <v>168</v>
      </c>
      <c r="AT22" s="98" t="s">
        <v>326</v>
      </c>
      <c r="AU22" s="98"/>
      <c r="AV22" s="98"/>
      <c r="AW22" s="98"/>
      <c r="AX22" s="99"/>
      <c r="AY22" s="35" t="str">
        <f>IF(AY24="-","-",IF(AY24&gt;BB24,"○","×"))</f>
        <v>○</v>
      </c>
      <c r="AZ22" s="31"/>
      <c r="BA22" s="31"/>
      <c r="BB22" s="31"/>
      <c r="BC22" s="32"/>
      <c r="BD22" s="35" t="str">
        <f>IF(BD24="-","-",IF(BD24&gt;BG24,"○","×"))</f>
        <v>×</v>
      </c>
      <c r="BE22" s="31"/>
      <c r="BF22" s="31"/>
      <c r="BG22" s="31"/>
      <c r="BH22" s="32"/>
      <c r="BI22" s="87"/>
      <c r="BJ22" s="56"/>
      <c r="BK22" s="56"/>
      <c r="BL22" s="56"/>
      <c r="BM22" s="88"/>
      <c r="BN22" s="35" t="str">
        <f>IF(BN24="-","-",IF(BN24&gt;BQ24,"○","×"))</f>
        <v>○</v>
      </c>
      <c r="BO22" s="31"/>
      <c r="BP22" s="31"/>
      <c r="BQ22" s="31"/>
      <c r="BR22" s="32"/>
      <c r="BS22" s="35" t="str">
        <f>IF(BS24="-","-",IF(BS24&gt;BV24,"○","×"))</f>
        <v>×</v>
      </c>
      <c r="BT22" s="31"/>
      <c r="BU22" s="31"/>
      <c r="BV22" s="31"/>
      <c r="BW22" s="32"/>
      <c r="BX22" s="35" t="str">
        <f>IF(BX24="-","-",IF(BX24&gt;CA24,"○","×"))</f>
        <v>×</v>
      </c>
      <c r="BY22" s="31"/>
      <c r="BZ22" s="31"/>
      <c r="CA22" s="31"/>
      <c r="CB22" s="32"/>
      <c r="CC22" s="35" t="str">
        <f>IF(CC24="-","-",IF(CC24&gt;CF24,"○","×"))</f>
        <v>×</v>
      </c>
      <c r="CD22" s="31"/>
      <c r="CE22" s="31"/>
      <c r="CF22" s="31"/>
      <c r="CG22" s="32"/>
      <c r="CH22" s="35" t="str">
        <f>IF(CH24="-","-",IF(CH24&gt;CK24,"○","×"))</f>
        <v>×</v>
      </c>
      <c r="CI22" s="31"/>
      <c r="CJ22" s="31"/>
      <c r="CK22" s="31"/>
      <c r="CL22" s="32"/>
      <c r="CM22" s="2"/>
      <c r="CN22" s="2"/>
      <c r="CO22" s="3"/>
      <c r="CP22" s="100">
        <f>IF(AY50="","",AY50/BD50)</f>
        <v>0.5454545454545454</v>
      </c>
      <c r="CQ22" s="100"/>
      <c r="CR22" s="100"/>
      <c r="CS22" s="55">
        <f>IF(BI50="","",BI50/BN50)</f>
        <v>0.9169435215946844</v>
      </c>
      <c r="CT22" s="55"/>
      <c r="CU22" s="55"/>
      <c r="CV22" s="113">
        <v>7</v>
      </c>
      <c r="CW22" s="113"/>
      <c r="CX22" s="113"/>
    </row>
    <row r="23" spans="3:102" ht="14.25" customHeight="1">
      <c r="C23">
        <f t="shared" si="0"/>
        <v>1</v>
      </c>
      <c r="D23">
        <f t="shared" si="1"/>
        <v>0</v>
      </c>
      <c r="F23" s="28" t="s">
        <v>260</v>
      </c>
      <c r="G23" s="75"/>
      <c r="H23" s="38" t="str">
        <f>AT18</f>
        <v>中頭Ａ</v>
      </c>
      <c r="I23" s="38"/>
      <c r="J23" s="38"/>
      <c r="K23" s="38"/>
      <c r="L23" s="38"/>
      <c r="M23" s="38"/>
      <c r="N23" s="1"/>
      <c r="O23" s="47" t="s">
        <v>162</v>
      </c>
      <c r="P23" s="2">
        <v>21</v>
      </c>
      <c r="Q23" s="2" t="s">
        <v>16</v>
      </c>
      <c r="R23" s="2">
        <v>16</v>
      </c>
      <c r="S23" s="47" t="s">
        <v>161</v>
      </c>
      <c r="T23" s="3"/>
      <c r="U23" s="38" t="str">
        <f>AT22</f>
        <v>中頭Ｂ</v>
      </c>
      <c r="V23" s="38"/>
      <c r="W23" s="38"/>
      <c r="X23" s="38"/>
      <c r="Y23" s="38"/>
      <c r="Z23" s="38"/>
      <c r="AA23" s="28"/>
      <c r="AB23" s="101" t="s">
        <v>291</v>
      </c>
      <c r="AC23" s="102"/>
      <c r="AD23" s="102"/>
      <c r="AE23" s="102"/>
      <c r="AF23" s="102"/>
      <c r="AG23" s="103"/>
      <c r="AH23" s="38" t="s">
        <v>292</v>
      </c>
      <c r="AI23" s="38"/>
      <c r="AJ23" s="38"/>
      <c r="AK23" s="38"/>
      <c r="AL23" s="38"/>
      <c r="AM23" s="38"/>
      <c r="AN23" s="38" t="s">
        <v>286</v>
      </c>
      <c r="AO23" s="38"/>
      <c r="AP23" s="38"/>
      <c r="AQ23" s="38"/>
      <c r="AS23" s="53"/>
      <c r="AT23" s="98"/>
      <c r="AU23" s="98"/>
      <c r="AV23" s="98"/>
      <c r="AW23" s="98"/>
      <c r="AX23" s="99"/>
      <c r="AY23" s="36"/>
      <c r="AZ23" s="33"/>
      <c r="BA23" s="33"/>
      <c r="BB23" s="33"/>
      <c r="BC23" s="34"/>
      <c r="BD23" s="36"/>
      <c r="BE23" s="33"/>
      <c r="BF23" s="33"/>
      <c r="BG23" s="33"/>
      <c r="BH23" s="34"/>
      <c r="BI23" s="87"/>
      <c r="BJ23" s="56"/>
      <c r="BK23" s="56"/>
      <c r="BL23" s="56"/>
      <c r="BM23" s="88"/>
      <c r="BN23" s="36"/>
      <c r="BO23" s="33"/>
      <c r="BP23" s="33"/>
      <c r="BQ23" s="33"/>
      <c r="BR23" s="34"/>
      <c r="BS23" s="36"/>
      <c r="BT23" s="33"/>
      <c r="BU23" s="33"/>
      <c r="BV23" s="33"/>
      <c r="BW23" s="34"/>
      <c r="BX23" s="36"/>
      <c r="BY23" s="33"/>
      <c r="BZ23" s="33"/>
      <c r="CA23" s="33"/>
      <c r="CB23" s="34"/>
      <c r="CC23" s="36"/>
      <c r="CD23" s="33"/>
      <c r="CE23" s="33"/>
      <c r="CF23" s="33"/>
      <c r="CG23" s="34"/>
      <c r="CH23" s="36"/>
      <c r="CI23" s="33"/>
      <c r="CJ23" s="33"/>
      <c r="CK23" s="33"/>
      <c r="CL23" s="34"/>
      <c r="CM23" s="37">
        <f>COUNTIF(AY22:CL23,"○")</f>
        <v>2</v>
      </c>
      <c r="CN23" s="37" t="s">
        <v>16</v>
      </c>
      <c r="CO23" s="37">
        <f>COUNTIF(AY22:CL23,"×")</f>
        <v>5</v>
      </c>
      <c r="CP23" s="100"/>
      <c r="CQ23" s="100"/>
      <c r="CR23" s="100"/>
      <c r="CS23" s="55"/>
      <c r="CT23" s="55"/>
      <c r="CU23" s="55"/>
      <c r="CV23" s="113"/>
      <c r="CW23" s="113"/>
      <c r="CX23" s="113"/>
    </row>
    <row r="24" spans="1:102" ht="14.25" customHeight="1">
      <c r="A24">
        <f>IF(N24="",0,N24)</f>
        <v>2</v>
      </c>
      <c r="B24">
        <f>IF(T24="",0,T24)</f>
        <v>0</v>
      </c>
      <c r="C24">
        <f t="shared" si="0"/>
        <v>1</v>
      </c>
      <c r="D24">
        <f t="shared" si="1"/>
        <v>0</v>
      </c>
      <c r="F24" s="28"/>
      <c r="G24" s="76"/>
      <c r="H24" s="38"/>
      <c r="I24" s="38"/>
      <c r="J24" s="38"/>
      <c r="K24" s="38"/>
      <c r="L24" s="38"/>
      <c r="M24" s="38"/>
      <c r="N24" s="8">
        <f>IF(SUM(C23:D25)&gt;0,SUM(C23:C25),"")</f>
        <v>2</v>
      </c>
      <c r="O24" s="48"/>
      <c r="P24">
        <v>21</v>
      </c>
      <c r="Q24" t="s">
        <v>16</v>
      </c>
      <c r="R24">
        <v>17</v>
      </c>
      <c r="S24" s="48"/>
      <c r="T24" s="8">
        <f>IF(SUM(C23:D25)&gt;0,SUM(D23:D25),"")</f>
        <v>0</v>
      </c>
      <c r="U24" s="38"/>
      <c r="V24" s="38"/>
      <c r="W24" s="38"/>
      <c r="X24" s="38"/>
      <c r="Y24" s="38"/>
      <c r="Z24" s="38"/>
      <c r="AA24" s="28"/>
      <c r="AB24" s="104"/>
      <c r="AC24" s="105"/>
      <c r="AD24" s="105"/>
      <c r="AE24" s="105"/>
      <c r="AF24" s="105"/>
      <c r="AG24" s="106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S24" s="53"/>
      <c r="AT24" s="98"/>
      <c r="AU24" s="98"/>
      <c r="AV24" s="98"/>
      <c r="AW24" s="98"/>
      <c r="AX24" s="98"/>
      <c r="AY24" s="35">
        <f>BL16</f>
        <v>2</v>
      </c>
      <c r="AZ24" s="31"/>
      <c r="BA24" s="31" t="s">
        <v>176</v>
      </c>
      <c r="BB24" s="31">
        <f>BI16</f>
        <v>0</v>
      </c>
      <c r="BC24" s="32"/>
      <c r="BD24" s="35">
        <f>BL20</f>
        <v>0</v>
      </c>
      <c r="BE24" s="31"/>
      <c r="BF24" s="31" t="s">
        <v>176</v>
      </c>
      <c r="BG24" s="31">
        <f>BI20</f>
        <v>2</v>
      </c>
      <c r="BH24" s="32"/>
      <c r="BI24" s="56"/>
      <c r="BJ24" s="56"/>
      <c r="BK24" s="56"/>
      <c r="BL24" s="56"/>
      <c r="BM24" s="56"/>
      <c r="BN24" s="35">
        <f>IF(N15="","-",N15)</f>
        <v>2</v>
      </c>
      <c r="BO24" s="31"/>
      <c r="BP24" s="31" t="s">
        <v>176</v>
      </c>
      <c r="BQ24" s="31">
        <f>IF(T15="","-",T15)</f>
        <v>1</v>
      </c>
      <c r="BR24" s="32"/>
      <c r="BS24" s="35">
        <f>IF(N48="","-",N48)</f>
        <v>0</v>
      </c>
      <c r="BT24" s="31"/>
      <c r="BU24" s="31" t="s">
        <v>176</v>
      </c>
      <c r="BV24" s="31">
        <f>IF(T48="","-",T48)</f>
        <v>2</v>
      </c>
      <c r="BW24" s="32"/>
      <c r="BX24" s="35">
        <f>IF(N60="","-",N60)</f>
        <v>0</v>
      </c>
      <c r="BY24" s="31"/>
      <c r="BZ24" s="31" t="s">
        <v>176</v>
      </c>
      <c r="CA24" s="31">
        <f>IF(T60="","-",T60)</f>
        <v>2</v>
      </c>
      <c r="CB24" s="32"/>
      <c r="CC24" s="35">
        <f>IF(N72="","-",N72)</f>
        <v>1</v>
      </c>
      <c r="CD24" s="31"/>
      <c r="CE24" s="31" t="s">
        <v>176</v>
      </c>
      <c r="CF24" s="31">
        <f>IF(T72="","-",T72)</f>
        <v>2</v>
      </c>
      <c r="CG24" s="32"/>
      <c r="CH24" s="35">
        <f>IF(N87="","-",N87)</f>
        <v>1</v>
      </c>
      <c r="CI24" s="31"/>
      <c r="CJ24" s="31" t="s">
        <v>176</v>
      </c>
      <c r="CK24" s="31">
        <f>IF(T87="","-",T87)</f>
        <v>2</v>
      </c>
      <c r="CL24" s="32"/>
      <c r="CM24" s="37"/>
      <c r="CN24" s="37"/>
      <c r="CO24" s="37"/>
      <c r="CP24" s="100"/>
      <c r="CQ24" s="100"/>
      <c r="CR24" s="100"/>
      <c r="CS24" s="55"/>
      <c r="CT24" s="55"/>
      <c r="CU24" s="55"/>
      <c r="CV24" s="113"/>
      <c r="CW24" s="113"/>
      <c r="CX24" s="113"/>
    </row>
    <row r="25" spans="3:102" ht="14.25" customHeight="1">
      <c r="C25">
        <f t="shared" si="0"/>
        <v>0</v>
      </c>
      <c r="D25">
        <f t="shared" si="1"/>
        <v>0</v>
      </c>
      <c r="F25" s="28"/>
      <c r="G25" s="77"/>
      <c r="H25" s="38"/>
      <c r="I25" s="38"/>
      <c r="J25" s="38"/>
      <c r="K25" s="38"/>
      <c r="L25" s="38"/>
      <c r="M25" s="38"/>
      <c r="N25" s="5"/>
      <c r="O25" s="49"/>
      <c r="P25" s="6"/>
      <c r="Q25" s="6" t="s">
        <v>16</v>
      </c>
      <c r="R25" s="6"/>
      <c r="S25" s="49"/>
      <c r="T25" s="7"/>
      <c r="U25" s="38"/>
      <c r="V25" s="38"/>
      <c r="W25" s="38"/>
      <c r="X25" s="38"/>
      <c r="Y25" s="38"/>
      <c r="Z25" s="38"/>
      <c r="AA25" s="28"/>
      <c r="AB25" s="107"/>
      <c r="AC25" s="108"/>
      <c r="AD25" s="108"/>
      <c r="AE25" s="108"/>
      <c r="AF25" s="108"/>
      <c r="AG25" s="109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S25" s="36"/>
      <c r="AT25" s="98"/>
      <c r="AU25" s="98"/>
      <c r="AV25" s="98"/>
      <c r="AW25" s="98"/>
      <c r="AX25" s="98"/>
      <c r="AY25" s="36"/>
      <c r="AZ25" s="33"/>
      <c r="BA25" s="33"/>
      <c r="BB25" s="33"/>
      <c r="BC25" s="34"/>
      <c r="BD25" s="36"/>
      <c r="BE25" s="33"/>
      <c r="BF25" s="33"/>
      <c r="BG25" s="33"/>
      <c r="BH25" s="34"/>
      <c r="BI25" s="56"/>
      <c r="BJ25" s="56"/>
      <c r="BK25" s="56"/>
      <c r="BL25" s="56"/>
      <c r="BM25" s="56"/>
      <c r="BN25" s="36"/>
      <c r="BO25" s="33"/>
      <c r="BP25" s="33"/>
      <c r="BQ25" s="33"/>
      <c r="BR25" s="34"/>
      <c r="BS25" s="36"/>
      <c r="BT25" s="33"/>
      <c r="BU25" s="33"/>
      <c r="BV25" s="33"/>
      <c r="BW25" s="34"/>
      <c r="BX25" s="36"/>
      <c r="BY25" s="33"/>
      <c r="BZ25" s="33"/>
      <c r="CA25" s="33"/>
      <c r="CB25" s="34"/>
      <c r="CC25" s="36"/>
      <c r="CD25" s="33"/>
      <c r="CE25" s="33"/>
      <c r="CF25" s="33"/>
      <c r="CG25" s="34"/>
      <c r="CH25" s="36"/>
      <c r="CI25" s="33"/>
      <c r="CJ25" s="33"/>
      <c r="CK25" s="33"/>
      <c r="CL25" s="34"/>
      <c r="CM25" s="5"/>
      <c r="CN25" s="6"/>
      <c r="CO25" s="7"/>
      <c r="CP25" s="100"/>
      <c r="CQ25" s="100"/>
      <c r="CR25" s="100"/>
      <c r="CS25" s="55"/>
      <c r="CT25" s="55"/>
      <c r="CU25" s="55"/>
      <c r="CV25" s="113"/>
      <c r="CW25" s="113"/>
      <c r="CX25" s="113"/>
    </row>
    <row r="26" spans="3:102" ht="14.25" customHeight="1">
      <c r="C26">
        <f t="shared" si="0"/>
        <v>0</v>
      </c>
      <c r="D26">
        <f t="shared" si="1"/>
        <v>1</v>
      </c>
      <c r="F26" s="28" t="s">
        <v>258</v>
      </c>
      <c r="G26" s="75"/>
      <c r="H26" s="38" t="str">
        <f>AT26</f>
        <v>浦添</v>
      </c>
      <c r="I26" s="38"/>
      <c r="J26" s="38"/>
      <c r="K26" s="38"/>
      <c r="L26" s="38"/>
      <c r="M26" s="38"/>
      <c r="N26" s="1"/>
      <c r="O26" s="47" t="s">
        <v>162</v>
      </c>
      <c r="P26" s="2">
        <v>10</v>
      </c>
      <c r="Q26" s="2" t="s">
        <v>16</v>
      </c>
      <c r="R26" s="2">
        <v>21</v>
      </c>
      <c r="S26" s="47" t="s">
        <v>161</v>
      </c>
      <c r="T26" s="3"/>
      <c r="U26" s="38" t="str">
        <f>AT30</f>
        <v>那覇</v>
      </c>
      <c r="V26" s="38"/>
      <c r="W26" s="38"/>
      <c r="X26" s="38"/>
      <c r="Y26" s="38"/>
      <c r="Z26" s="38"/>
      <c r="AA26" s="28"/>
      <c r="AB26" s="38" t="s">
        <v>287</v>
      </c>
      <c r="AC26" s="38"/>
      <c r="AD26" s="38"/>
      <c r="AE26" s="38"/>
      <c r="AF26" s="38"/>
      <c r="AG26" s="38"/>
      <c r="AH26" s="38" t="s">
        <v>288</v>
      </c>
      <c r="AI26" s="38"/>
      <c r="AJ26" s="38"/>
      <c r="AK26" s="38"/>
      <c r="AL26" s="38"/>
      <c r="AM26" s="38"/>
      <c r="AN26" s="38" t="s">
        <v>285</v>
      </c>
      <c r="AO26" s="38"/>
      <c r="AP26" s="38"/>
      <c r="AQ26" s="38"/>
      <c r="AS26" s="35" t="s">
        <v>167</v>
      </c>
      <c r="AT26" s="98" t="s">
        <v>85</v>
      </c>
      <c r="AU26" s="98"/>
      <c r="AV26" s="98"/>
      <c r="AW26" s="98"/>
      <c r="AX26" s="99"/>
      <c r="AY26" s="35" t="str">
        <f>IF(AY28="-","-",IF(AY28&gt;BB28,"○","×"))</f>
        <v>○</v>
      </c>
      <c r="AZ26" s="31"/>
      <c r="BA26" s="31"/>
      <c r="BB26" s="31"/>
      <c r="BC26" s="32"/>
      <c r="BD26" s="35" t="str">
        <f>IF(BD28="-","-",IF(BD28&gt;BG28,"○","×"))</f>
        <v>×</v>
      </c>
      <c r="BE26" s="31"/>
      <c r="BF26" s="31"/>
      <c r="BG26" s="31"/>
      <c r="BH26" s="32"/>
      <c r="BI26" s="35" t="str">
        <f>IF(BI28="-","-",IF(BI28&gt;BL28,"○","×"))</f>
        <v>×</v>
      </c>
      <c r="BJ26" s="31"/>
      <c r="BK26" s="31"/>
      <c r="BL26" s="31"/>
      <c r="BM26" s="32"/>
      <c r="BN26" s="87"/>
      <c r="BO26" s="56"/>
      <c r="BP26" s="56"/>
      <c r="BQ26" s="56"/>
      <c r="BR26" s="88"/>
      <c r="BS26" s="35" t="str">
        <f>IF(BS28="-","-",IF(BS28&gt;BV28,"○","×"))</f>
        <v>×</v>
      </c>
      <c r="BT26" s="31"/>
      <c r="BU26" s="31"/>
      <c r="BV26" s="31"/>
      <c r="BW26" s="32"/>
      <c r="BX26" s="35" t="str">
        <f>IF(BX28="-","-",IF(BX28&gt;CA28,"○","×"))</f>
        <v>×</v>
      </c>
      <c r="BY26" s="31"/>
      <c r="BZ26" s="31"/>
      <c r="CA26" s="31"/>
      <c r="CB26" s="32"/>
      <c r="CC26" s="35" t="str">
        <f>IF(CC28="-","-",IF(CC28&gt;CF28,"○","×"))</f>
        <v>○</v>
      </c>
      <c r="CD26" s="31"/>
      <c r="CE26" s="31"/>
      <c r="CF26" s="31"/>
      <c r="CG26" s="32"/>
      <c r="CH26" s="35" t="str">
        <f>IF(CH28="-","-",IF(CH28&gt;CK28,"○","×"))</f>
        <v>×</v>
      </c>
      <c r="CI26" s="31"/>
      <c r="CJ26" s="31"/>
      <c r="CK26" s="31"/>
      <c r="CL26" s="32"/>
      <c r="CM26" s="2"/>
      <c r="CN26" s="2"/>
      <c r="CO26" s="3"/>
      <c r="CP26" s="100">
        <f>IF(AY51="","",AY51/BD51)</f>
        <v>0.7</v>
      </c>
      <c r="CQ26" s="100"/>
      <c r="CR26" s="100"/>
      <c r="CS26" s="55">
        <f>IF(BI51="","",BI51/BN51)</f>
        <v>0.8910891089108911</v>
      </c>
      <c r="CT26" s="55"/>
      <c r="CU26" s="55"/>
      <c r="CV26" s="113">
        <v>6</v>
      </c>
      <c r="CW26" s="113"/>
      <c r="CX26" s="113"/>
    </row>
    <row r="27" spans="1:102" ht="14.25" customHeight="1">
      <c r="A27">
        <f>IF(N27="",0,N27)</f>
        <v>0</v>
      </c>
      <c r="B27">
        <f>IF(T27="",0,T27)</f>
        <v>2</v>
      </c>
      <c r="C27">
        <f t="shared" si="0"/>
        <v>0</v>
      </c>
      <c r="D27">
        <f t="shared" si="1"/>
        <v>1</v>
      </c>
      <c r="F27" s="28"/>
      <c r="G27" s="76"/>
      <c r="H27" s="38"/>
      <c r="I27" s="38"/>
      <c r="J27" s="38"/>
      <c r="K27" s="38"/>
      <c r="L27" s="38"/>
      <c r="M27" s="38"/>
      <c r="N27" s="8">
        <f>IF(SUM(C26:D28)&gt;0,SUM(C26:C28),"")</f>
        <v>0</v>
      </c>
      <c r="O27" s="48"/>
      <c r="P27">
        <v>10</v>
      </c>
      <c r="Q27" t="s">
        <v>16</v>
      </c>
      <c r="R27">
        <v>21</v>
      </c>
      <c r="S27" s="48"/>
      <c r="T27" s="8">
        <f>IF(SUM(C26:D28)&gt;0,SUM(D26:D28),"")</f>
        <v>2</v>
      </c>
      <c r="U27" s="38"/>
      <c r="V27" s="38"/>
      <c r="W27" s="38"/>
      <c r="X27" s="38"/>
      <c r="Y27" s="38"/>
      <c r="Z27" s="38"/>
      <c r="AA27" s="2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S27" s="53"/>
      <c r="AT27" s="98"/>
      <c r="AU27" s="98"/>
      <c r="AV27" s="98"/>
      <c r="AW27" s="98"/>
      <c r="AX27" s="99"/>
      <c r="AY27" s="36"/>
      <c r="AZ27" s="33"/>
      <c r="BA27" s="33"/>
      <c r="BB27" s="33"/>
      <c r="BC27" s="34"/>
      <c r="BD27" s="36"/>
      <c r="BE27" s="33"/>
      <c r="BF27" s="33"/>
      <c r="BG27" s="33"/>
      <c r="BH27" s="34"/>
      <c r="BI27" s="36"/>
      <c r="BJ27" s="33"/>
      <c r="BK27" s="33"/>
      <c r="BL27" s="33"/>
      <c r="BM27" s="34"/>
      <c r="BN27" s="87"/>
      <c r="BO27" s="56"/>
      <c r="BP27" s="56"/>
      <c r="BQ27" s="56"/>
      <c r="BR27" s="88"/>
      <c r="BS27" s="36"/>
      <c r="BT27" s="33"/>
      <c r="BU27" s="33"/>
      <c r="BV27" s="33"/>
      <c r="BW27" s="34"/>
      <c r="BX27" s="36"/>
      <c r="BY27" s="33"/>
      <c r="BZ27" s="33"/>
      <c r="CA27" s="33"/>
      <c r="CB27" s="34"/>
      <c r="CC27" s="36"/>
      <c r="CD27" s="33"/>
      <c r="CE27" s="33"/>
      <c r="CF27" s="33"/>
      <c r="CG27" s="34"/>
      <c r="CH27" s="36"/>
      <c r="CI27" s="33"/>
      <c r="CJ27" s="33"/>
      <c r="CK27" s="33"/>
      <c r="CL27" s="34"/>
      <c r="CM27" s="37">
        <f>COUNTIF(AY26:CL27,"○")</f>
        <v>2</v>
      </c>
      <c r="CN27" s="37" t="s">
        <v>16</v>
      </c>
      <c r="CO27" s="37">
        <f>COUNTIF(AY26:CL27,"×")</f>
        <v>5</v>
      </c>
      <c r="CP27" s="100"/>
      <c r="CQ27" s="100"/>
      <c r="CR27" s="100"/>
      <c r="CS27" s="55"/>
      <c r="CT27" s="55"/>
      <c r="CU27" s="55"/>
      <c r="CV27" s="113"/>
      <c r="CW27" s="113"/>
      <c r="CX27" s="113"/>
    </row>
    <row r="28" spans="3:102" ht="14.25" customHeight="1">
      <c r="C28">
        <f t="shared" si="0"/>
        <v>0</v>
      </c>
      <c r="D28">
        <f t="shared" si="1"/>
        <v>0</v>
      </c>
      <c r="F28" s="28"/>
      <c r="G28" s="77"/>
      <c r="H28" s="38"/>
      <c r="I28" s="38"/>
      <c r="J28" s="38"/>
      <c r="K28" s="38"/>
      <c r="L28" s="38"/>
      <c r="M28" s="38"/>
      <c r="N28" s="5"/>
      <c r="O28" s="49"/>
      <c r="P28" s="6"/>
      <c r="Q28" s="6" t="s">
        <v>16</v>
      </c>
      <c r="R28" s="6"/>
      <c r="S28" s="49"/>
      <c r="T28" s="7"/>
      <c r="U28" s="38"/>
      <c r="V28" s="38"/>
      <c r="W28" s="38"/>
      <c r="X28" s="38"/>
      <c r="Y28" s="38"/>
      <c r="Z28" s="38"/>
      <c r="AA28" s="2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S28" s="53"/>
      <c r="AT28" s="98"/>
      <c r="AU28" s="98"/>
      <c r="AV28" s="98"/>
      <c r="AW28" s="98"/>
      <c r="AX28" s="98"/>
      <c r="AY28" s="35">
        <f>BQ16</f>
        <v>2</v>
      </c>
      <c r="AZ28" s="31"/>
      <c r="BA28" s="31" t="s">
        <v>176</v>
      </c>
      <c r="BB28" s="31">
        <f>BN16</f>
        <v>0</v>
      </c>
      <c r="BC28" s="32"/>
      <c r="BD28" s="35">
        <f>BQ20</f>
        <v>0</v>
      </c>
      <c r="BE28" s="31"/>
      <c r="BF28" s="31" t="s">
        <v>176</v>
      </c>
      <c r="BG28" s="31">
        <f>BN20</f>
        <v>2</v>
      </c>
      <c r="BH28" s="32"/>
      <c r="BI28" s="35">
        <f>BQ24</f>
        <v>1</v>
      </c>
      <c r="BJ28" s="31"/>
      <c r="BK28" s="31" t="s">
        <v>176</v>
      </c>
      <c r="BL28" s="31">
        <f>BN24</f>
        <v>2</v>
      </c>
      <c r="BM28" s="32"/>
      <c r="BN28" s="56"/>
      <c r="BO28" s="56"/>
      <c r="BP28" s="56"/>
      <c r="BQ28" s="56"/>
      <c r="BR28" s="56"/>
      <c r="BS28" s="35">
        <f>IF(N27="","-",N27)</f>
        <v>0</v>
      </c>
      <c r="BT28" s="31"/>
      <c r="BU28" s="31" t="s">
        <v>176</v>
      </c>
      <c r="BV28" s="31">
        <f>IF(T27="","-",T27)</f>
        <v>2</v>
      </c>
      <c r="BW28" s="32"/>
      <c r="BX28" s="35">
        <f>IF(N45="","-",N45)</f>
        <v>1</v>
      </c>
      <c r="BY28" s="31"/>
      <c r="BZ28" s="31" t="s">
        <v>176</v>
      </c>
      <c r="CA28" s="31">
        <f>IF(T45="","-",T45)</f>
        <v>2</v>
      </c>
      <c r="CB28" s="32"/>
      <c r="CC28" s="35">
        <f>IF(N54="","-",N54)</f>
        <v>2</v>
      </c>
      <c r="CD28" s="31"/>
      <c r="CE28" s="31" t="s">
        <v>176</v>
      </c>
      <c r="CF28" s="31">
        <f>IF(T54="","-",T54)</f>
        <v>0</v>
      </c>
      <c r="CG28" s="32"/>
      <c r="CH28" s="35">
        <f>IF(N78="","-",N78)</f>
        <v>1</v>
      </c>
      <c r="CI28" s="31"/>
      <c r="CJ28" s="31" t="s">
        <v>176</v>
      </c>
      <c r="CK28" s="31">
        <f>IF(T78="","-",T78)</f>
        <v>2</v>
      </c>
      <c r="CL28" s="32"/>
      <c r="CM28" s="37"/>
      <c r="CN28" s="37"/>
      <c r="CO28" s="37"/>
      <c r="CP28" s="100"/>
      <c r="CQ28" s="100"/>
      <c r="CR28" s="100"/>
      <c r="CS28" s="55"/>
      <c r="CT28" s="55"/>
      <c r="CU28" s="55"/>
      <c r="CV28" s="113"/>
      <c r="CW28" s="113"/>
      <c r="CX28" s="113"/>
    </row>
    <row r="29" spans="3:102" ht="14.25" customHeight="1">
      <c r="C29">
        <f t="shared" si="0"/>
        <v>1</v>
      </c>
      <c r="D29">
        <f t="shared" si="1"/>
        <v>0</v>
      </c>
      <c r="F29" s="28" t="s">
        <v>276</v>
      </c>
      <c r="G29" s="75"/>
      <c r="H29" s="38" t="str">
        <f>AT34</f>
        <v>島尻</v>
      </c>
      <c r="I29" s="38"/>
      <c r="J29" s="38"/>
      <c r="K29" s="38"/>
      <c r="L29" s="38"/>
      <c r="M29" s="38"/>
      <c r="N29" s="1"/>
      <c r="O29" s="47" t="s">
        <v>162</v>
      </c>
      <c r="P29" s="2">
        <v>21</v>
      </c>
      <c r="Q29" s="2" t="s">
        <v>16</v>
      </c>
      <c r="R29" s="2">
        <v>15</v>
      </c>
      <c r="S29" s="47" t="s">
        <v>161</v>
      </c>
      <c r="T29" s="3"/>
      <c r="U29" s="38" t="str">
        <f>AT38</f>
        <v>宮古</v>
      </c>
      <c r="V29" s="38"/>
      <c r="W29" s="38"/>
      <c r="X29" s="38"/>
      <c r="Y29" s="38"/>
      <c r="Z29" s="38"/>
      <c r="AA29" s="28"/>
      <c r="AB29" s="38" t="s">
        <v>300</v>
      </c>
      <c r="AC29" s="38"/>
      <c r="AD29" s="38"/>
      <c r="AE29" s="38"/>
      <c r="AF29" s="38"/>
      <c r="AG29" s="38"/>
      <c r="AH29" s="38" t="s">
        <v>279</v>
      </c>
      <c r="AI29" s="38"/>
      <c r="AJ29" s="38"/>
      <c r="AK29" s="38"/>
      <c r="AL29" s="38"/>
      <c r="AM29" s="38"/>
      <c r="AN29" s="38" t="s">
        <v>294</v>
      </c>
      <c r="AO29" s="38"/>
      <c r="AP29" s="38"/>
      <c r="AQ29" s="38"/>
      <c r="AS29" s="36"/>
      <c r="AT29" s="98"/>
      <c r="AU29" s="98"/>
      <c r="AV29" s="98"/>
      <c r="AW29" s="98"/>
      <c r="AX29" s="98"/>
      <c r="AY29" s="36"/>
      <c r="AZ29" s="33"/>
      <c r="BA29" s="33"/>
      <c r="BB29" s="33"/>
      <c r="BC29" s="34"/>
      <c r="BD29" s="36"/>
      <c r="BE29" s="33"/>
      <c r="BF29" s="33"/>
      <c r="BG29" s="33"/>
      <c r="BH29" s="34"/>
      <c r="BI29" s="36"/>
      <c r="BJ29" s="33"/>
      <c r="BK29" s="33"/>
      <c r="BL29" s="33"/>
      <c r="BM29" s="34"/>
      <c r="BN29" s="56"/>
      <c r="BO29" s="56"/>
      <c r="BP29" s="56"/>
      <c r="BQ29" s="56"/>
      <c r="BR29" s="56"/>
      <c r="BS29" s="36"/>
      <c r="BT29" s="33"/>
      <c r="BU29" s="33"/>
      <c r="BV29" s="33"/>
      <c r="BW29" s="34"/>
      <c r="BX29" s="36"/>
      <c r="BY29" s="33"/>
      <c r="BZ29" s="33"/>
      <c r="CA29" s="33"/>
      <c r="CB29" s="34"/>
      <c r="CC29" s="36"/>
      <c r="CD29" s="33"/>
      <c r="CE29" s="33"/>
      <c r="CF29" s="33"/>
      <c r="CG29" s="34"/>
      <c r="CH29" s="36"/>
      <c r="CI29" s="33"/>
      <c r="CJ29" s="33"/>
      <c r="CK29" s="33"/>
      <c r="CL29" s="34"/>
      <c r="CM29" s="5"/>
      <c r="CN29" s="6"/>
      <c r="CO29" s="7"/>
      <c r="CP29" s="100"/>
      <c r="CQ29" s="100"/>
      <c r="CR29" s="100"/>
      <c r="CS29" s="55"/>
      <c r="CT29" s="55"/>
      <c r="CU29" s="55"/>
      <c r="CV29" s="113"/>
      <c r="CW29" s="113"/>
      <c r="CX29" s="113"/>
    </row>
    <row r="30" spans="1:102" ht="14.25" customHeight="1">
      <c r="A30">
        <f>IF(N30="",0,N30)</f>
        <v>2</v>
      </c>
      <c r="B30">
        <f>IF(T30="",0,T30)</f>
        <v>0</v>
      </c>
      <c r="C30">
        <f t="shared" si="0"/>
        <v>1</v>
      </c>
      <c r="D30">
        <f t="shared" si="1"/>
        <v>0</v>
      </c>
      <c r="F30" s="28"/>
      <c r="G30" s="76"/>
      <c r="H30" s="38"/>
      <c r="I30" s="38"/>
      <c r="J30" s="38"/>
      <c r="K30" s="38"/>
      <c r="L30" s="38"/>
      <c r="M30" s="38"/>
      <c r="N30" s="8">
        <f>IF(SUM(C29:D31)&gt;0,SUM(C29:C31),"")</f>
        <v>2</v>
      </c>
      <c r="O30" s="48"/>
      <c r="P30">
        <v>21</v>
      </c>
      <c r="Q30" t="s">
        <v>16</v>
      </c>
      <c r="R30">
        <v>15</v>
      </c>
      <c r="S30" s="48"/>
      <c r="T30" s="8">
        <f>IF(SUM(C29:D31)&gt;0,SUM(D29:D31),"")</f>
        <v>0</v>
      </c>
      <c r="U30" s="38"/>
      <c r="V30" s="38"/>
      <c r="W30" s="38"/>
      <c r="X30" s="38"/>
      <c r="Y30" s="38"/>
      <c r="Z30" s="38"/>
      <c r="AA30" s="2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S30" s="35" t="s">
        <v>166</v>
      </c>
      <c r="AT30" s="98" t="s">
        <v>224</v>
      </c>
      <c r="AU30" s="98"/>
      <c r="AV30" s="98"/>
      <c r="AW30" s="98"/>
      <c r="AX30" s="99"/>
      <c r="AY30" s="35" t="str">
        <f>IF(AY32="-","-",IF(AY32&gt;BB32,"○","×"))</f>
        <v>○</v>
      </c>
      <c r="AZ30" s="31"/>
      <c r="BA30" s="31"/>
      <c r="BB30" s="31"/>
      <c r="BC30" s="32"/>
      <c r="BD30" s="35" t="str">
        <f>IF(BD32="-","-",IF(BD32&gt;BG32,"○","×"))</f>
        <v>×</v>
      </c>
      <c r="BE30" s="31"/>
      <c r="BF30" s="31"/>
      <c r="BG30" s="31"/>
      <c r="BH30" s="32"/>
      <c r="BI30" s="35" t="str">
        <f>IF(BI32="-","-",IF(BI32&gt;BL32,"○","×"))</f>
        <v>○</v>
      </c>
      <c r="BJ30" s="31"/>
      <c r="BK30" s="31"/>
      <c r="BL30" s="31"/>
      <c r="BM30" s="32"/>
      <c r="BN30" s="35" t="str">
        <f>IF(BN32="-","-",IF(BN32&gt;BQ32,"○","×"))</f>
        <v>○</v>
      </c>
      <c r="BO30" s="31"/>
      <c r="BP30" s="31"/>
      <c r="BQ30" s="31"/>
      <c r="BR30" s="32"/>
      <c r="BS30" s="87"/>
      <c r="BT30" s="56"/>
      <c r="BU30" s="56"/>
      <c r="BV30" s="56"/>
      <c r="BW30" s="56"/>
      <c r="BX30" s="35" t="str">
        <f>IF(BX32="-","-",IF(BX32&gt;CA32,"○","×"))</f>
        <v>×</v>
      </c>
      <c r="BY30" s="31"/>
      <c r="BZ30" s="31"/>
      <c r="CA30" s="31"/>
      <c r="CB30" s="32"/>
      <c r="CC30" s="35" t="str">
        <f>IF(CC32="-","-",IF(CC32&gt;CF32,"○","×"))</f>
        <v>○</v>
      </c>
      <c r="CD30" s="31"/>
      <c r="CE30" s="31"/>
      <c r="CF30" s="31"/>
      <c r="CG30" s="32"/>
      <c r="CH30" s="35" t="str">
        <f>IF(CH32="-","-",IF(CH32&gt;CK32,"○","×"))</f>
        <v>○</v>
      </c>
      <c r="CI30" s="31"/>
      <c r="CJ30" s="31"/>
      <c r="CK30" s="31"/>
      <c r="CL30" s="32"/>
      <c r="CM30" s="1"/>
      <c r="CN30" s="2"/>
      <c r="CO30" s="3"/>
      <c r="CP30" s="100">
        <f>IF(AY52="","",AY52/BD52)</f>
        <v>2</v>
      </c>
      <c r="CQ30" s="100"/>
      <c r="CR30" s="100"/>
      <c r="CS30" s="55">
        <f>IF(BI52="","",BI52/BN52)</f>
        <v>1.2544642857142858</v>
      </c>
      <c r="CT30" s="55"/>
      <c r="CU30" s="55"/>
      <c r="CV30" s="113">
        <v>3</v>
      </c>
      <c r="CW30" s="113"/>
      <c r="CX30" s="113"/>
    </row>
    <row r="31" spans="3:102" ht="14.25" customHeight="1">
      <c r="C31">
        <f t="shared" si="0"/>
        <v>0</v>
      </c>
      <c r="D31">
        <f t="shared" si="1"/>
        <v>0</v>
      </c>
      <c r="F31" s="28"/>
      <c r="G31" s="77"/>
      <c r="H31" s="38"/>
      <c r="I31" s="38"/>
      <c r="J31" s="38"/>
      <c r="K31" s="38"/>
      <c r="L31" s="38"/>
      <c r="M31" s="38"/>
      <c r="N31" s="5"/>
      <c r="O31" s="49"/>
      <c r="P31" s="6"/>
      <c r="Q31" s="6" t="s">
        <v>16</v>
      </c>
      <c r="R31" s="6"/>
      <c r="S31" s="49"/>
      <c r="T31" s="7"/>
      <c r="U31" s="38"/>
      <c r="V31" s="38"/>
      <c r="W31" s="38"/>
      <c r="X31" s="38"/>
      <c r="Y31" s="38"/>
      <c r="Z31" s="38"/>
      <c r="AA31" s="2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S31" s="53"/>
      <c r="AT31" s="98"/>
      <c r="AU31" s="98"/>
      <c r="AV31" s="98"/>
      <c r="AW31" s="98"/>
      <c r="AX31" s="99"/>
      <c r="AY31" s="36"/>
      <c r="AZ31" s="33"/>
      <c r="BA31" s="33"/>
      <c r="BB31" s="33"/>
      <c r="BC31" s="34"/>
      <c r="BD31" s="36"/>
      <c r="BE31" s="33"/>
      <c r="BF31" s="33"/>
      <c r="BG31" s="33"/>
      <c r="BH31" s="34"/>
      <c r="BI31" s="36"/>
      <c r="BJ31" s="33"/>
      <c r="BK31" s="33"/>
      <c r="BL31" s="33"/>
      <c r="BM31" s="34"/>
      <c r="BN31" s="36"/>
      <c r="BO31" s="33"/>
      <c r="BP31" s="33"/>
      <c r="BQ31" s="33"/>
      <c r="BR31" s="34"/>
      <c r="BS31" s="87"/>
      <c r="BT31" s="56"/>
      <c r="BU31" s="56"/>
      <c r="BV31" s="56"/>
      <c r="BW31" s="56"/>
      <c r="BX31" s="36"/>
      <c r="BY31" s="33"/>
      <c r="BZ31" s="33"/>
      <c r="CA31" s="33"/>
      <c r="CB31" s="34"/>
      <c r="CC31" s="36"/>
      <c r="CD31" s="33"/>
      <c r="CE31" s="33"/>
      <c r="CF31" s="33"/>
      <c r="CG31" s="34"/>
      <c r="CH31" s="36"/>
      <c r="CI31" s="33"/>
      <c r="CJ31" s="33"/>
      <c r="CK31" s="33"/>
      <c r="CL31" s="34"/>
      <c r="CM31" s="37">
        <f>COUNTIF(AY30:CL31,"○")</f>
        <v>5</v>
      </c>
      <c r="CN31" s="37" t="s">
        <v>16</v>
      </c>
      <c r="CO31" s="37">
        <f>COUNTIF(AY30:CL31,"×")</f>
        <v>2</v>
      </c>
      <c r="CP31" s="100"/>
      <c r="CQ31" s="100"/>
      <c r="CR31" s="100"/>
      <c r="CS31" s="55"/>
      <c r="CT31" s="55"/>
      <c r="CU31" s="55"/>
      <c r="CV31" s="113"/>
      <c r="CW31" s="113"/>
      <c r="CX31" s="113"/>
    </row>
    <row r="32" spans="3:102" ht="14.25" customHeight="1">
      <c r="C32">
        <f t="shared" si="0"/>
        <v>0</v>
      </c>
      <c r="D32">
        <f t="shared" si="1"/>
        <v>1</v>
      </c>
      <c r="F32" s="28" t="s">
        <v>275</v>
      </c>
      <c r="G32" s="75"/>
      <c r="H32" s="38" t="str">
        <f>AT14</f>
        <v>国頭</v>
      </c>
      <c r="I32" s="38"/>
      <c r="J32" s="38"/>
      <c r="K32" s="38"/>
      <c r="L32" s="38"/>
      <c r="M32" s="38"/>
      <c r="N32" s="1"/>
      <c r="O32" s="47" t="s">
        <v>162</v>
      </c>
      <c r="P32" s="2">
        <v>19</v>
      </c>
      <c r="Q32" s="2" t="s">
        <v>16</v>
      </c>
      <c r="R32" s="2">
        <v>21</v>
      </c>
      <c r="S32" s="47" t="s">
        <v>161</v>
      </c>
      <c r="T32" s="3"/>
      <c r="U32" s="38" t="str">
        <f>AT22</f>
        <v>中頭Ｂ</v>
      </c>
      <c r="V32" s="38"/>
      <c r="W32" s="38"/>
      <c r="X32" s="38"/>
      <c r="Y32" s="38"/>
      <c r="Z32" s="38"/>
      <c r="AA32" s="28"/>
      <c r="AB32" s="38" t="s">
        <v>305</v>
      </c>
      <c r="AC32" s="38"/>
      <c r="AD32" s="38"/>
      <c r="AE32" s="38"/>
      <c r="AF32" s="38"/>
      <c r="AG32" s="38"/>
      <c r="AH32" s="38" t="s">
        <v>306</v>
      </c>
      <c r="AI32" s="38"/>
      <c r="AJ32" s="38"/>
      <c r="AK32" s="38"/>
      <c r="AL32" s="38"/>
      <c r="AM32" s="38"/>
      <c r="AN32" s="38" t="s">
        <v>304</v>
      </c>
      <c r="AO32" s="38"/>
      <c r="AP32" s="38"/>
      <c r="AQ32" s="38"/>
      <c r="AS32" s="53"/>
      <c r="AT32" s="98"/>
      <c r="AU32" s="98"/>
      <c r="AV32" s="98"/>
      <c r="AW32" s="98"/>
      <c r="AX32" s="98"/>
      <c r="AY32" s="35">
        <f>BV16</f>
        <v>2</v>
      </c>
      <c r="AZ32" s="31"/>
      <c r="BA32" s="31" t="s">
        <v>176</v>
      </c>
      <c r="BB32" s="31">
        <f>BS16</f>
        <v>0</v>
      </c>
      <c r="BC32" s="32"/>
      <c r="BD32" s="35">
        <f>BV20</f>
        <v>0</v>
      </c>
      <c r="BE32" s="31"/>
      <c r="BF32" s="31" t="s">
        <v>176</v>
      </c>
      <c r="BG32" s="31">
        <f>BS20</f>
        <v>2</v>
      </c>
      <c r="BH32" s="32"/>
      <c r="BI32" s="35">
        <f>BV24</f>
        <v>2</v>
      </c>
      <c r="BJ32" s="31"/>
      <c r="BK32" s="31" t="s">
        <v>176</v>
      </c>
      <c r="BL32" s="31">
        <f>BS24</f>
        <v>0</v>
      </c>
      <c r="BM32" s="32"/>
      <c r="BN32" s="35">
        <f>BV28</f>
        <v>2</v>
      </c>
      <c r="BO32" s="31"/>
      <c r="BP32" s="31" t="s">
        <v>176</v>
      </c>
      <c r="BQ32" s="31">
        <f>BS28</f>
        <v>0</v>
      </c>
      <c r="BR32" s="32"/>
      <c r="BS32" s="56"/>
      <c r="BT32" s="56"/>
      <c r="BU32" s="56"/>
      <c r="BV32" s="56"/>
      <c r="BW32" s="56"/>
      <c r="BX32" s="35">
        <f>IF(N18="","-",N18)</f>
        <v>0</v>
      </c>
      <c r="BY32" s="31"/>
      <c r="BZ32" s="31" t="s">
        <v>176</v>
      </c>
      <c r="CA32" s="31">
        <f>IF(T18="","-",T18)</f>
        <v>2</v>
      </c>
      <c r="CB32" s="32"/>
      <c r="CC32" s="35">
        <f>IF(N42="","-",N42)</f>
        <v>2</v>
      </c>
      <c r="CD32" s="31"/>
      <c r="CE32" s="31" t="s">
        <v>176</v>
      </c>
      <c r="CF32" s="31">
        <f>IF(T42="","-",T42)</f>
        <v>1</v>
      </c>
      <c r="CG32" s="32"/>
      <c r="CH32" s="35">
        <f>IF(N66="","-",N66)</f>
        <v>2</v>
      </c>
      <c r="CI32" s="31"/>
      <c r="CJ32" s="31" t="s">
        <v>176</v>
      </c>
      <c r="CK32" s="31">
        <f>IF(T66="","-",T66)</f>
        <v>0</v>
      </c>
      <c r="CL32" s="32"/>
      <c r="CM32" s="37"/>
      <c r="CN32" s="37"/>
      <c r="CO32" s="37"/>
      <c r="CP32" s="100"/>
      <c r="CQ32" s="100"/>
      <c r="CR32" s="100"/>
      <c r="CS32" s="55"/>
      <c r="CT32" s="55"/>
      <c r="CU32" s="55"/>
      <c r="CV32" s="113"/>
      <c r="CW32" s="113"/>
      <c r="CX32" s="113"/>
    </row>
    <row r="33" spans="1:102" ht="14.25" customHeight="1">
      <c r="A33">
        <f>IF(N33="",0,N33)</f>
        <v>0</v>
      </c>
      <c r="B33">
        <f>IF(T33="",0,T33)</f>
        <v>2</v>
      </c>
      <c r="C33">
        <f t="shared" si="0"/>
        <v>0</v>
      </c>
      <c r="D33">
        <f t="shared" si="1"/>
        <v>1</v>
      </c>
      <c r="F33" s="28"/>
      <c r="G33" s="76"/>
      <c r="H33" s="38"/>
      <c r="I33" s="38"/>
      <c r="J33" s="38"/>
      <c r="K33" s="38"/>
      <c r="L33" s="38"/>
      <c r="M33" s="38"/>
      <c r="N33" s="8">
        <f>IF(SUM(C32:D34)&gt;0,SUM(C32:C34),"")</f>
        <v>0</v>
      </c>
      <c r="O33" s="48"/>
      <c r="P33">
        <v>19</v>
      </c>
      <c r="Q33" t="s">
        <v>16</v>
      </c>
      <c r="R33">
        <v>21</v>
      </c>
      <c r="S33" s="48"/>
      <c r="T33" s="8">
        <f>IF(SUM(C32:D34)&gt;0,SUM(D32:D34),"")</f>
        <v>2</v>
      </c>
      <c r="U33" s="38"/>
      <c r="V33" s="38"/>
      <c r="W33" s="38"/>
      <c r="X33" s="38"/>
      <c r="Y33" s="38"/>
      <c r="Z33" s="38"/>
      <c r="AA33" s="2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S33" s="36"/>
      <c r="AT33" s="98"/>
      <c r="AU33" s="98"/>
      <c r="AV33" s="98"/>
      <c r="AW33" s="98"/>
      <c r="AX33" s="98"/>
      <c r="AY33" s="36"/>
      <c r="AZ33" s="33"/>
      <c r="BA33" s="33"/>
      <c r="BB33" s="33"/>
      <c r="BC33" s="34"/>
      <c r="BD33" s="36"/>
      <c r="BE33" s="33"/>
      <c r="BF33" s="33"/>
      <c r="BG33" s="33"/>
      <c r="BH33" s="34"/>
      <c r="BI33" s="36"/>
      <c r="BJ33" s="33"/>
      <c r="BK33" s="33"/>
      <c r="BL33" s="33"/>
      <c r="BM33" s="34"/>
      <c r="BN33" s="36"/>
      <c r="BO33" s="33"/>
      <c r="BP33" s="33"/>
      <c r="BQ33" s="33"/>
      <c r="BR33" s="34"/>
      <c r="BS33" s="56"/>
      <c r="BT33" s="56"/>
      <c r="BU33" s="56"/>
      <c r="BV33" s="56"/>
      <c r="BW33" s="56"/>
      <c r="BX33" s="36"/>
      <c r="BY33" s="33"/>
      <c r="BZ33" s="33"/>
      <c r="CA33" s="33"/>
      <c r="CB33" s="34"/>
      <c r="CC33" s="36"/>
      <c r="CD33" s="33"/>
      <c r="CE33" s="33"/>
      <c r="CF33" s="33"/>
      <c r="CG33" s="34"/>
      <c r="CH33" s="36"/>
      <c r="CI33" s="33"/>
      <c r="CJ33" s="33"/>
      <c r="CK33" s="33"/>
      <c r="CL33" s="34"/>
      <c r="CM33" s="5"/>
      <c r="CN33" s="6"/>
      <c r="CO33" s="7"/>
      <c r="CP33" s="100"/>
      <c r="CQ33" s="100"/>
      <c r="CR33" s="100"/>
      <c r="CS33" s="55"/>
      <c r="CT33" s="55"/>
      <c r="CU33" s="55"/>
      <c r="CV33" s="113"/>
      <c r="CW33" s="113"/>
      <c r="CX33" s="113"/>
    </row>
    <row r="34" spans="3:102" ht="14.25" customHeight="1">
      <c r="C34">
        <f t="shared" si="0"/>
        <v>0</v>
      </c>
      <c r="D34">
        <f t="shared" si="1"/>
        <v>0</v>
      </c>
      <c r="F34" s="28"/>
      <c r="G34" s="77"/>
      <c r="H34" s="38"/>
      <c r="I34" s="38"/>
      <c r="J34" s="38"/>
      <c r="K34" s="38"/>
      <c r="L34" s="38"/>
      <c r="M34" s="38"/>
      <c r="N34" s="5"/>
      <c r="O34" s="49"/>
      <c r="P34" s="6"/>
      <c r="Q34" s="6" t="s">
        <v>16</v>
      </c>
      <c r="R34" s="6"/>
      <c r="S34" s="49"/>
      <c r="T34" s="7"/>
      <c r="U34" s="38"/>
      <c r="V34" s="38"/>
      <c r="W34" s="38"/>
      <c r="X34" s="38"/>
      <c r="Y34" s="38"/>
      <c r="Z34" s="38"/>
      <c r="AA34" s="2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S34" s="35" t="s">
        <v>165</v>
      </c>
      <c r="AT34" s="98" t="s">
        <v>230</v>
      </c>
      <c r="AU34" s="98"/>
      <c r="AV34" s="98"/>
      <c r="AW34" s="98"/>
      <c r="AX34" s="99"/>
      <c r="AY34" s="35" t="str">
        <f>IF(AY36="-","-",IF(AY36&gt;BB36,"○","×"))</f>
        <v>○</v>
      </c>
      <c r="AZ34" s="31"/>
      <c r="BA34" s="31"/>
      <c r="BB34" s="31"/>
      <c r="BC34" s="32"/>
      <c r="BD34" s="35" t="str">
        <f>IF(BD36="-","-",IF(BD36&gt;BG36,"○","×"))</f>
        <v>○</v>
      </c>
      <c r="BE34" s="31"/>
      <c r="BF34" s="31"/>
      <c r="BG34" s="31"/>
      <c r="BH34" s="32"/>
      <c r="BI34" s="35" t="str">
        <f>IF(BI36="-","-",IF(BI36&gt;BL36,"○","×"))</f>
        <v>○</v>
      </c>
      <c r="BJ34" s="31"/>
      <c r="BK34" s="31"/>
      <c r="BL34" s="31"/>
      <c r="BM34" s="32"/>
      <c r="BN34" s="35" t="str">
        <f>IF(BN36="-","-",IF(BN36&gt;BQ36,"○","×"))</f>
        <v>○</v>
      </c>
      <c r="BO34" s="31"/>
      <c r="BP34" s="31"/>
      <c r="BQ34" s="31"/>
      <c r="BR34" s="32"/>
      <c r="BS34" s="35" t="str">
        <f>IF(BS36="-","-",IF(BS36&gt;BV36,"○","×"))</f>
        <v>○</v>
      </c>
      <c r="BT34" s="31"/>
      <c r="BU34" s="31"/>
      <c r="BV34" s="31"/>
      <c r="BW34" s="32"/>
      <c r="BX34" s="87"/>
      <c r="BY34" s="56"/>
      <c r="BZ34" s="56"/>
      <c r="CA34" s="56"/>
      <c r="CB34" s="56"/>
      <c r="CC34" s="35" t="str">
        <f>IF(CC36="-","-",IF(CC36&gt;CF36,"○","×"))</f>
        <v>○</v>
      </c>
      <c r="CD34" s="31"/>
      <c r="CE34" s="31"/>
      <c r="CF34" s="31"/>
      <c r="CG34" s="32"/>
      <c r="CH34" s="35" t="str">
        <f>IF(CH36="-","-",IF(CH36&gt;CK36,"○","×"))</f>
        <v>○</v>
      </c>
      <c r="CI34" s="31"/>
      <c r="CJ34" s="31"/>
      <c r="CK34" s="31"/>
      <c r="CL34" s="32"/>
      <c r="CM34" s="1"/>
      <c r="CN34" s="2"/>
      <c r="CO34" s="3"/>
      <c r="CP34" s="100">
        <f>IF(AY53="","",AY53/BD53)</f>
        <v>7</v>
      </c>
      <c r="CQ34" s="100"/>
      <c r="CR34" s="100"/>
      <c r="CS34" s="55">
        <f>IF(BI53="","",BI53/BN53)</f>
        <v>1.4253393665158371</v>
      </c>
      <c r="CT34" s="55"/>
      <c r="CU34" s="55"/>
      <c r="CV34" s="113">
        <v>1</v>
      </c>
      <c r="CW34" s="113"/>
      <c r="CX34" s="113"/>
    </row>
    <row r="35" spans="3:102" ht="14.25" customHeight="1">
      <c r="C35">
        <f t="shared" si="0"/>
        <v>1</v>
      </c>
      <c r="D35">
        <f t="shared" si="1"/>
        <v>0</v>
      </c>
      <c r="F35" s="28" t="s">
        <v>273</v>
      </c>
      <c r="G35" s="28"/>
      <c r="H35" s="38" t="str">
        <f>AT18</f>
        <v>中頭Ａ</v>
      </c>
      <c r="I35" s="38"/>
      <c r="J35" s="38"/>
      <c r="K35" s="38"/>
      <c r="L35" s="38"/>
      <c r="M35" s="38"/>
      <c r="N35" s="1"/>
      <c r="O35" s="47" t="s">
        <v>162</v>
      </c>
      <c r="P35" s="2">
        <v>21</v>
      </c>
      <c r="Q35" s="2" t="s">
        <v>16</v>
      </c>
      <c r="R35" s="2">
        <v>15</v>
      </c>
      <c r="S35" s="47" t="s">
        <v>161</v>
      </c>
      <c r="T35" s="3"/>
      <c r="U35" s="38" t="str">
        <f>AT26</f>
        <v>浦添</v>
      </c>
      <c r="V35" s="38"/>
      <c r="W35" s="38"/>
      <c r="X35" s="38"/>
      <c r="Y35" s="38"/>
      <c r="Z35" s="38"/>
      <c r="AA35" s="28"/>
      <c r="AB35" s="38" t="s">
        <v>288</v>
      </c>
      <c r="AC35" s="38"/>
      <c r="AD35" s="38"/>
      <c r="AE35" s="38"/>
      <c r="AF35" s="38"/>
      <c r="AG35" s="38"/>
      <c r="AH35" s="38" t="s">
        <v>301</v>
      </c>
      <c r="AI35" s="38"/>
      <c r="AJ35" s="38"/>
      <c r="AK35" s="38"/>
      <c r="AL35" s="38"/>
      <c r="AM35" s="38"/>
      <c r="AN35" s="38" t="s">
        <v>285</v>
      </c>
      <c r="AO35" s="38"/>
      <c r="AP35" s="38"/>
      <c r="AQ35" s="38"/>
      <c r="AS35" s="53"/>
      <c r="AT35" s="98"/>
      <c r="AU35" s="98"/>
      <c r="AV35" s="98"/>
      <c r="AW35" s="98"/>
      <c r="AX35" s="99"/>
      <c r="AY35" s="36"/>
      <c r="AZ35" s="33"/>
      <c r="BA35" s="33"/>
      <c r="BB35" s="33"/>
      <c r="BC35" s="34"/>
      <c r="BD35" s="36"/>
      <c r="BE35" s="33"/>
      <c r="BF35" s="33"/>
      <c r="BG35" s="33"/>
      <c r="BH35" s="34"/>
      <c r="BI35" s="36"/>
      <c r="BJ35" s="33"/>
      <c r="BK35" s="33"/>
      <c r="BL35" s="33"/>
      <c r="BM35" s="34"/>
      <c r="BN35" s="36"/>
      <c r="BO35" s="33"/>
      <c r="BP35" s="33"/>
      <c r="BQ35" s="33"/>
      <c r="BR35" s="34"/>
      <c r="BS35" s="36"/>
      <c r="BT35" s="33"/>
      <c r="BU35" s="33"/>
      <c r="BV35" s="33"/>
      <c r="BW35" s="34"/>
      <c r="BX35" s="87"/>
      <c r="BY35" s="56"/>
      <c r="BZ35" s="56"/>
      <c r="CA35" s="56"/>
      <c r="CB35" s="56"/>
      <c r="CC35" s="36"/>
      <c r="CD35" s="33"/>
      <c r="CE35" s="33"/>
      <c r="CF35" s="33"/>
      <c r="CG35" s="34"/>
      <c r="CH35" s="36"/>
      <c r="CI35" s="33"/>
      <c r="CJ35" s="33"/>
      <c r="CK35" s="33"/>
      <c r="CL35" s="34"/>
      <c r="CM35" s="37">
        <f>COUNTIF(AY34:CL35,"○")</f>
        <v>7</v>
      </c>
      <c r="CN35" s="37" t="s">
        <v>16</v>
      </c>
      <c r="CO35" s="37">
        <f>COUNTIF(AY34:CL35,"×")</f>
        <v>0</v>
      </c>
      <c r="CP35" s="100"/>
      <c r="CQ35" s="100"/>
      <c r="CR35" s="100"/>
      <c r="CS35" s="55"/>
      <c r="CT35" s="55"/>
      <c r="CU35" s="55"/>
      <c r="CV35" s="113"/>
      <c r="CW35" s="113"/>
      <c r="CX35" s="113"/>
    </row>
    <row r="36" spans="1:102" ht="14.25" customHeight="1">
      <c r="A36">
        <f>IF(N36="",0,N36)</f>
        <v>2</v>
      </c>
      <c r="B36">
        <f>IF(T36="",0,T36)</f>
        <v>0</v>
      </c>
      <c r="C36">
        <f t="shared" si="0"/>
        <v>1</v>
      </c>
      <c r="D36">
        <f t="shared" si="1"/>
        <v>0</v>
      </c>
      <c r="F36" s="28"/>
      <c r="G36" s="28"/>
      <c r="H36" s="38"/>
      <c r="I36" s="38"/>
      <c r="J36" s="38"/>
      <c r="K36" s="38"/>
      <c r="L36" s="38"/>
      <c r="M36" s="38"/>
      <c r="N36" s="8">
        <f>IF(SUM(C35:D37)&gt;0,SUM(C35:C37),"")</f>
        <v>2</v>
      </c>
      <c r="O36" s="48"/>
      <c r="P36">
        <v>23</v>
      </c>
      <c r="Q36" t="s">
        <v>16</v>
      </c>
      <c r="R36">
        <v>21</v>
      </c>
      <c r="S36" s="48"/>
      <c r="T36" s="8">
        <f>IF(SUM(C35:D37)&gt;0,SUM(D35:D37),"")</f>
        <v>0</v>
      </c>
      <c r="U36" s="38"/>
      <c r="V36" s="38"/>
      <c r="W36" s="38"/>
      <c r="X36" s="38"/>
      <c r="Y36" s="38"/>
      <c r="Z36" s="38"/>
      <c r="AA36" s="2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S36" s="53"/>
      <c r="AT36" s="98"/>
      <c r="AU36" s="98"/>
      <c r="AV36" s="98"/>
      <c r="AW36" s="98"/>
      <c r="AX36" s="98"/>
      <c r="AY36" s="35">
        <f>CA16</f>
        <v>2</v>
      </c>
      <c r="AZ36" s="31"/>
      <c r="BA36" s="31" t="s">
        <v>176</v>
      </c>
      <c r="BB36" s="31">
        <f>BX16</f>
        <v>0</v>
      </c>
      <c r="BC36" s="32"/>
      <c r="BD36" s="35">
        <f>CA20</f>
        <v>2</v>
      </c>
      <c r="BE36" s="31"/>
      <c r="BF36" s="31" t="s">
        <v>176</v>
      </c>
      <c r="BG36" s="31">
        <f>BX20</f>
        <v>1</v>
      </c>
      <c r="BH36" s="32"/>
      <c r="BI36" s="35">
        <f>CA24</f>
        <v>2</v>
      </c>
      <c r="BJ36" s="31"/>
      <c r="BK36" s="31" t="s">
        <v>176</v>
      </c>
      <c r="BL36" s="31">
        <f>BX24</f>
        <v>0</v>
      </c>
      <c r="BM36" s="32"/>
      <c r="BN36" s="35">
        <f>CA28</f>
        <v>2</v>
      </c>
      <c r="BO36" s="31"/>
      <c r="BP36" s="31" t="s">
        <v>176</v>
      </c>
      <c r="BQ36" s="31">
        <f>BX28</f>
        <v>1</v>
      </c>
      <c r="BR36" s="32"/>
      <c r="BS36" s="35">
        <f>CA32</f>
        <v>2</v>
      </c>
      <c r="BT36" s="31"/>
      <c r="BU36" s="31" t="s">
        <v>176</v>
      </c>
      <c r="BV36" s="31">
        <f>BX32</f>
        <v>0</v>
      </c>
      <c r="BW36" s="32"/>
      <c r="BX36" s="56"/>
      <c r="BY36" s="56"/>
      <c r="BZ36" s="56"/>
      <c r="CA36" s="56"/>
      <c r="CB36" s="56"/>
      <c r="CC36" s="35">
        <f>IF(N30="","-",N30)</f>
        <v>2</v>
      </c>
      <c r="CD36" s="31"/>
      <c r="CE36" s="31" t="s">
        <v>176</v>
      </c>
      <c r="CF36" s="31">
        <f>IF(T30="","-",T30)</f>
        <v>0</v>
      </c>
      <c r="CG36" s="32"/>
      <c r="CH36" s="35">
        <f>IF(N39="","-",N39)</f>
        <v>2</v>
      </c>
      <c r="CI36" s="31"/>
      <c r="CJ36" s="31" t="s">
        <v>176</v>
      </c>
      <c r="CK36" s="31">
        <f>IF(T39="","-",T39)</f>
        <v>0</v>
      </c>
      <c r="CL36" s="32"/>
      <c r="CM36" s="37"/>
      <c r="CN36" s="37"/>
      <c r="CO36" s="37"/>
      <c r="CP36" s="100"/>
      <c r="CQ36" s="100"/>
      <c r="CR36" s="100"/>
      <c r="CS36" s="55"/>
      <c r="CT36" s="55"/>
      <c r="CU36" s="55"/>
      <c r="CV36" s="113"/>
      <c r="CW36" s="113"/>
      <c r="CX36" s="113"/>
    </row>
    <row r="37" spans="3:102" ht="14.25" customHeight="1">
      <c r="C37">
        <f t="shared" si="0"/>
        <v>0</v>
      </c>
      <c r="D37">
        <f t="shared" si="1"/>
        <v>0</v>
      </c>
      <c r="F37" s="28"/>
      <c r="G37" s="28"/>
      <c r="H37" s="38"/>
      <c r="I37" s="38"/>
      <c r="J37" s="38"/>
      <c r="K37" s="38"/>
      <c r="L37" s="38"/>
      <c r="M37" s="38"/>
      <c r="N37" s="5"/>
      <c r="O37" s="49"/>
      <c r="P37" s="6"/>
      <c r="Q37" s="6" t="s">
        <v>16</v>
      </c>
      <c r="R37" s="6"/>
      <c r="S37" s="49"/>
      <c r="T37" s="7"/>
      <c r="U37" s="38"/>
      <c r="V37" s="38"/>
      <c r="W37" s="38"/>
      <c r="X37" s="38"/>
      <c r="Y37" s="38"/>
      <c r="Z37" s="38"/>
      <c r="AA37" s="2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S37" s="36"/>
      <c r="AT37" s="98"/>
      <c r="AU37" s="98"/>
      <c r="AV37" s="98"/>
      <c r="AW37" s="98"/>
      <c r="AX37" s="98"/>
      <c r="AY37" s="36"/>
      <c r="AZ37" s="33"/>
      <c r="BA37" s="33"/>
      <c r="BB37" s="33"/>
      <c r="BC37" s="34"/>
      <c r="BD37" s="36"/>
      <c r="BE37" s="33"/>
      <c r="BF37" s="33"/>
      <c r="BG37" s="33"/>
      <c r="BH37" s="34"/>
      <c r="BI37" s="36"/>
      <c r="BJ37" s="33"/>
      <c r="BK37" s="33"/>
      <c r="BL37" s="33"/>
      <c r="BM37" s="34"/>
      <c r="BN37" s="36"/>
      <c r="BO37" s="33"/>
      <c r="BP37" s="33"/>
      <c r="BQ37" s="33"/>
      <c r="BR37" s="34"/>
      <c r="BS37" s="36"/>
      <c r="BT37" s="33"/>
      <c r="BU37" s="33"/>
      <c r="BV37" s="33"/>
      <c r="BW37" s="34"/>
      <c r="BX37" s="56"/>
      <c r="BY37" s="56"/>
      <c r="BZ37" s="56"/>
      <c r="CA37" s="56"/>
      <c r="CB37" s="56"/>
      <c r="CC37" s="36"/>
      <c r="CD37" s="33"/>
      <c r="CE37" s="33"/>
      <c r="CF37" s="33"/>
      <c r="CG37" s="34"/>
      <c r="CH37" s="36"/>
      <c r="CI37" s="33"/>
      <c r="CJ37" s="33"/>
      <c r="CK37" s="33"/>
      <c r="CL37" s="34"/>
      <c r="CM37" s="5"/>
      <c r="CN37" s="6"/>
      <c r="CO37" s="7"/>
      <c r="CP37" s="100"/>
      <c r="CQ37" s="100"/>
      <c r="CR37" s="100"/>
      <c r="CS37" s="55"/>
      <c r="CT37" s="55"/>
      <c r="CU37" s="55"/>
      <c r="CV37" s="113"/>
      <c r="CW37" s="113"/>
      <c r="CX37" s="113"/>
    </row>
    <row r="38" spans="3:102" ht="14.25" customHeight="1">
      <c r="C38">
        <f t="shared" si="0"/>
        <v>1</v>
      </c>
      <c r="D38">
        <f t="shared" si="1"/>
        <v>0</v>
      </c>
      <c r="F38" s="28" t="s">
        <v>261</v>
      </c>
      <c r="G38" s="28"/>
      <c r="H38" s="38" t="str">
        <f>AT34</f>
        <v>島尻</v>
      </c>
      <c r="I38" s="38"/>
      <c r="J38" s="38"/>
      <c r="K38" s="38"/>
      <c r="L38" s="38"/>
      <c r="M38" s="38"/>
      <c r="N38" s="1"/>
      <c r="O38" s="47" t="s">
        <v>162</v>
      </c>
      <c r="P38" s="2">
        <v>21</v>
      </c>
      <c r="Q38" s="2" t="s">
        <v>16</v>
      </c>
      <c r="R38" s="2">
        <v>12</v>
      </c>
      <c r="S38" s="47" t="s">
        <v>161</v>
      </c>
      <c r="T38" s="3"/>
      <c r="U38" s="38" t="str">
        <f>AT42</f>
        <v>八重山</v>
      </c>
      <c r="V38" s="38"/>
      <c r="W38" s="38"/>
      <c r="X38" s="38"/>
      <c r="Y38" s="38"/>
      <c r="Z38" s="38"/>
      <c r="AA38" s="28"/>
      <c r="AB38" s="38" t="s">
        <v>279</v>
      </c>
      <c r="AC38" s="38"/>
      <c r="AD38" s="38"/>
      <c r="AE38" s="38"/>
      <c r="AF38" s="38"/>
      <c r="AG38" s="38"/>
      <c r="AH38" s="38" t="s">
        <v>293</v>
      </c>
      <c r="AI38" s="38"/>
      <c r="AJ38" s="38"/>
      <c r="AK38" s="38"/>
      <c r="AL38" s="38"/>
      <c r="AM38" s="38"/>
      <c r="AN38" s="38" t="s">
        <v>291</v>
      </c>
      <c r="AO38" s="38"/>
      <c r="AP38" s="38"/>
      <c r="AQ38" s="38"/>
      <c r="AS38" s="35" t="s">
        <v>164</v>
      </c>
      <c r="AT38" s="98" t="s">
        <v>225</v>
      </c>
      <c r="AU38" s="98"/>
      <c r="AV38" s="98"/>
      <c r="AW38" s="98"/>
      <c r="AX38" s="99"/>
      <c r="AY38" s="35" t="str">
        <f>IF(AY40="-","-",IF(AY40&gt;BB240,"○","×"))</f>
        <v>○</v>
      </c>
      <c r="AZ38" s="31"/>
      <c r="BA38" s="31"/>
      <c r="BB38" s="31"/>
      <c r="BC38" s="32"/>
      <c r="BD38" s="35" t="str">
        <f>IF(BD40="-","-",IF(BD40&gt;BG40,"○","×"))</f>
        <v>×</v>
      </c>
      <c r="BE38" s="31"/>
      <c r="BF38" s="31"/>
      <c r="BG38" s="31"/>
      <c r="BH38" s="32"/>
      <c r="BI38" s="35" t="str">
        <f>IF(BI40="-","-",IF(BI40&gt;BL40,"○","×"))</f>
        <v>○</v>
      </c>
      <c r="BJ38" s="31"/>
      <c r="BK38" s="31"/>
      <c r="BL38" s="31"/>
      <c r="BM38" s="32"/>
      <c r="BN38" s="35" t="str">
        <f>IF(BN40="-","-",IF(BN40&gt;BQ40,"○","×"))</f>
        <v>×</v>
      </c>
      <c r="BO38" s="31"/>
      <c r="BP38" s="31"/>
      <c r="BQ38" s="31"/>
      <c r="BR38" s="32"/>
      <c r="BS38" s="35" t="str">
        <f>IF(BS40="-","-",IF(BS40&gt;BV40,"○","×"))</f>
        <v>×</v>
      </c>
      <c r="BT38" s="31"/>
      <c r="BU38" s="31"/>
      <c r="BV38" s="31"/>
      <c r="BW38" s="32"/>
      <c r="BX38" s="35" t="str">
        <f>IF(BX40="-","-",IF(BX40&gt;CA40,"○","×"))</f>
        <v>×</v>
      </c>
      <c r="BY38" s="31"/>
      <c r="BZ38" s="31"/>
      <c r="CA38" s="31"/>
      <c r="CB38" s="32"/>
      <c r="CC38" s="87"/>
      <c r="CD38" s="56"/>
      <c r="CE38" s="56"/>
      <c r="CF38" s="56"/>
      <c r="CG38" s="56"/>
      <c r="CH38" s="35" t="str">
        <f>IF(CH40="-","-",IF(CH40&gt;CK40,"○","×"))</f>
        <v>○</v>
      </c>
      <c r="CI38" s="31"/>
      <c r="CJ38" s="31"/>
      <c r="CK38" s="31"/>
      <c r="CL38" s="32"/>
      <c r="CM38" s="1"/>
      <c r="CN38" s="2"/>
      <c r="CO38" s="3"/>
      <c r="CP38" s="100">
        <f>IF(AY54="","",AY54/BD54)</f>
        <v>0.6363636363636364</v>
      </c>
      <c r="CQ38" s="100"/>
      <c r="CR38" s="100"/>
      <c r="CS38" s="55">
        <f>IF(BI54="","",BI54/BN54)</f>
        <v>0.8990825688073395</v>
      </c>
      <c r="CT38" s="55"/>
      <c r="CU38" s="55"/>
      <c r="CV38" s="113">
        <v>4</v>
      </c>
      <c r="CW38" s="113"/>
      <c r="CX38" s="113"/>
    </row>
    <row r="39" spans="1:102" ht="14.25" customHeight="1">
      <c r="A39">
        <f>IF(N39="",0,N39)</f>
        <v>2</v>
      </c>
      <c r="B39">
        <f>IF(T39="",0,T39)</f>
        <v>0</v>
      </c>
      <c r="C39">
        <f t="shared" si="0"/>
        <v>1</v>
      </c>
      <c r="D39">
        <f t="shared" si="1"/>
        <v>0</v>
      </c>
      <c r="F39" s="28"/>
      <c r="G39" s="28"/>
      <c r="H39" s="38"/>
      <c r="I39" s="38"/>
      <c r="J39" s="38"/>
      <c r="K39" s="38"/>
      <c r="L39" s="38"/>
      <c r="M39" s="38"/>
      <c r="N39" s="8">
        <f>IF(SUM(C38:D40)&gt;0,SUM(C38:C40),"")</f>
        <v>2</v>
      </c>
      <c r="O39" s="48"/>
      <c r="P39">
        <v>21</v>
      </c>
      <c r="Q39" t="s">
        <v>16</v>
      </c>
      <c r="R39">
        <v>11</v>
      </c>
      <c r="S39" s="48"/>
      <c r="T39" s="8">
        <f>IF(SUM(C38:D40)&gt;0,SUM(D38:D40),"")</f>
        <v>0</v>
      </c>
      <c r="U39" s="38"/>
      <c r="V39" s="38"/>
      <c r="W39" s="38"/>
      <c r="X39" s="38"/>
      <c r="Y39" s="38"/>
      <c r="Z39" s="38"/>
      <c r="AA39" s="2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S39" s="53"/>
      <c r="AT39" s="98"/>
      <c r="AU39" s="98"/>
      <c r="AV39" s="98"/>
      <c r="AW39" s="98"/>
      <c r="AX39" s="99"/>
      <c r="AY39" s="36"/>
      <c r="AZ39" s="33"/>
      <c r="BA39" s="33"/>
      <c r="BB39" s="33"/>
      <c r="BC39" s="34"/>
      <c r="BD39" s="36"/>
      <c r="BE39" s="33"/>
      <c r="BF39" s="33"/>
      <c r="BG39" s="33"/>
      <c r="BH39" s="34"/>
      <c r="BI39" s="36"/>
      <c r="BJ39" s="33"/>
      <c r="BK39" s="33"/>
      <c r="BL39" s="33"/>
      <c r="BM39" s="34"/>
      <c r="BN39" s="36"/>
      <c r="BO39" s="33"/>
      <c r="BP39" s="33"/>
      <c r="BQ39" s="33"/>
      <c r="BR39" s="34"/>
      <c r="BS39" s="36"/>
      <c r="BT39" s="33"/>
      <c r="BU39" s="33"/>
      <c r="BV39" s="33"/>
      <c r="BW39" s="34"/>
      <c r="BX39" s="36"/>
      <c r="BY39" s="33"/>
      <c r="BZ39" s="33"/>
      <c r="CA39" s="33"/>
      <c r="CB39" s="34"/>
      <c r="CC39" s="87"/>
      <c r="CD39" s="56"/>
      <c r="CE39" s="56"/>
      <c r="CF39" s="56"/>
      <c r="CG39" s="56"/>
      <c r="CH39" s="36"/>
      <c r="CI39" s="33"/>
      <c r="CJ39" s="33"/>
      <c r="CK39" s="33"/>
      <c r="CL39" s="34"/>
      <c r="CM39" s="37">
        <f>COUNTIF(AY38:CL39,"○")</f>
        <v>3</v>
      </c>
      <c r="CN39" s="37" t="s">
        <v>16</v>
      </c>
      <c r="CO39" s="37">
        <f>COUNTIF(AY38:CL39,"×")</f>
        <v>4</v>
      </c>
      <c r="CP39" s="100"/>
      <c r="CQ39" s="100"/>
      <c r="CR39" s="100"/>
      <c r="CS39" s="55"/>
      <c r="CT39" s="55"/>
      <c r="CU39" s="55"/>
      <c r="CV39" s="113"/>
      <c r="CW39" s="113"/>
      <c r="CX39" s="113"/>
    </row>
    <row r="40" spans="3:102" ht="14.25" customHeight="1">
      <c r="C40">
        <f t="shared" si="0"/>
        <v>0</v>
      </c>
      <c r="D40">
        <f t="shared" si="1"/>
        <v>0</v>
      </c>
      <c r="F40" s="28"/>
      <c r="G40" s="28"/>
      <c r="H40" s="38"/>
      <c r="I40" s="38"/>
      <c r="J40" s="38"/>
      <c r="K40" s="38"/>
      <c r="L40" s="38"/>
      <c r="M40" s="38"/>
      <c r="N40" s="5"/>
      <c r="O40" s="49"/>
      <c r="P40" s="6"/>
      <c r="Q40" s="6" t="s">
        <v>16</v>
      </c>
      <c r="R40" s="6"/>
      <c r="S40" s="49"/>
      <c r="T40" s="7"/>
      <c r="U40" s="38"/>
      <c r="V40" s="38"/>
      <c r="W40" s="38"/>
      <c r="X40" s="38"/>
      <c r="Y40" s="38"/>
      <c r="Z40" s="38"/>
      <c r="AA40" s="2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S40" s="53"/>
      <c r="AT40" s="98"/>
      <c r="AU40" s="98"/>
      <c r="AV40" s="98"/>
      <c r="AW40" s="98"/>
      <c r="AX40" s="98"/>
      <c r="AY40" s="35">
        <f>CF16</f>
        <v>2</v>
      </c>
      <c r="AZ40" s="31"/>
      <c r="BA40" s="31" t="s">
        <v>176</v>
      </c>
      <c r="BB40" s="31">
        <f>CC16</f>
        <v>1</v>
      </c>
      <c r="BC40" s="32"/>
      <c r="BD40" s="35">
        <f>CF20</f>
        <v>0</v>
      </c>
      <c r="BE40" s="31"/>
      <c r="BF40" s="31" t="s">
        <v>176</v>
      </c>
      <c r="BG40" s="31">
        <f>CC20</f>
        <v>2</v>
      </c>
      <c r="BH40" s="32"/>
      <c r="BI40" s="35">
        <f>CF24</f>
        <v>2</v>
      </c>
      <c r="BJ40" s="31"/>
      <c r="BK40" s="31" t="s">
        <v>176</v>
      </c>
      <c r="BL40" s="31">
        <f>CC24</f>
        <v>1</v>
      </c>
      <c r="BM40" s="32"/>
      <c r="BN40" s="35">
        <f>CF28</f>
        <v>0</v>
      </c>
      <c r="BO40" s="31"/>
      <c r="BP40" s="31" t="s">
        <v>176</v>
      </c>
      <c r="BQ40" s="31">
        <f>CC28</f>
        <v>2</v>
      </c>
      <c r="BR40" s="32"/>
      <c r="BS40" s="35">
        <f>CF32</f>
        <v>1</v>
      </c>
      <c r="BT40" s="31"/>
      <c r="BU40" s="31" t="s">
        <v>176</v>
      </c>
      <c r="BV40" s="31">
        <f>CC32</f>
        <v>2</v>
      </c>
      <c r="BW40" s="32"/>
      <c r="BX40" s="35">
        <f>CF36</f>
        <v>0</v>
      </c>
      <c r="BY40" s="31"/>
      <c r="BZ40" s="31" t="s">
        <v>176</v>
      </c>
      <c r="CA40" s="31">
        <f>CC36</f>
        <v>2</v>
      </c>
      <c r="CB40" s="32"/>
      <c r="CC40" s="56"/>
      <c r="CD40" s="56"/>
      <c r="CE40" s="56"/>
      <c r="CF40" s="56"/>
      <c r="CG40" s="56"/>
      <c r="CH40" s="35">
        <f>IF(N21="","-",N21)</f>
        <v>2</v>
      </c>
      <c r="CI40" s="31"/>
      <c r="CJ40" s="31" t="s">
        <v>176</v>
      </c>
      <c r="CK40" s="31">
        <f>IF(T21="","-",T21)</f>
        <v>1</v>
      </c>
      <c r="CL40" s="32"/>
      <c r="CM40" s="37"/>
      <c r="CN40" s="37"/>
      <c r="CO40" s="37"/>
      <c r="CP40" s="100"/>
      <c r="CQ40" s="100"/>
      <c r="CR40" s="100"/>
      <c r="CS40" s="55"/>
      <c r="CT40" s="55"/>
      <c r="CU40" s="55"/>
      <c r="CV40" s="113"/>
      <c r="CW40" s="113"/>
      <c r="CX40" s="113"/>
    </row>
    <row r="41" spans="3:102" ht="12.75">
      <c r="C41">
        <f t="shared" si="0"/>
        <v>1</v>
      </c>
      <c r="D41">
        <f t="shared" si="1"/>
        <v>0</v>
      </c>
      <c r="F41" s="28" t="s">
        <v>255</v>
      </c>
      <c r="G41" s="28"/>
      <c r="H41" s="38" t="str">
        <f>AT30</f>
        <v>那覇</v>
      </c>
      <c r="I41" s="38"/>
      <c r="J41" s="38"/>
      <c r="K41" s="38"/>
      <c r="L41" s="38"/>
      <c r="M41" s="38"/>
      <c r="N41" s="1"/>
      <c r="O41" s="47" t="s">
        <v>162</v>
      </c>
      <c r="P41" s="2">
        <v>21</v>
      </c>
      <c r="Q41" s="2" t="s">
        <v>16</v>
      </c>
      <c r="R41" s="2">
        <v>15</v>
      </c>
      <c r="S41" s="47" t="s">
        <v>161</v>
      </c>
      <c r="T41" s="3"/>
      <c r="U41" s="38" t="str">
        <f>AT38</f>
        <v>宮古</v>
      </c>
      <c r="V41" s="38"/>
      <c r="W41" s="38"/>
      <c r="X41" s="38"/>
      <c r="Y41" s="38"/>
      <c r="Z41" s="38"/>
      <c r="AA41" s="28"/>
      <c r="AB41" s="38" t="s">
        <v>281</v>
      </c>
      <c r="AC41" s="38"/>
      <c r="AD41" s="38"/>
      <c r="AE41" s="38"/>
      <c r="AF41" s="38"/>
      <c r="AG41" s="38"/>
      <c r="AH41" s="38" t="s">
        <v>284</v>
      </c>
      <c r="AI41" s="38"/>
      <c r="AJ41" s="38"/>
      <c r="AK41" s="38"/>
      <c r="AL41" s="38"/>
      <c r="AM41" s="38"/>
      <c r="AN41" s="38" t="s">
        <v>278</v>
      </c>
      <c r="AO41" s="38"/>
      <c r="AP41" s="38"/>
      <c r="AQ41" s="38"/>
      <c r="AS41" s="36"/>
      <c r="AT41" s="98"/>
      <c r="AU41" s="98"/>
      <c r="AV41" s="98"/>
      <c r="AW41" s="98"/>
      <c r="AX41" s="98"/>
      <c r="AY41" s="36"/>
      <c r="AZ41" s="33"/>
      <c r="BA41" s="33"/>
      <c r="BB41" s="33"/>
      <c r="BC41" s="34"/>
      <c r="BD41" s="36"/>
      <c r="BE41" s="33"/>
      <c r="BF41" s="33"/>
      <c r="BG41" s="33"/>
      <c r="BH41" s="34"/>
      <c r="BI41" s="36"/>
      <c r="BJ41" s="33"/>
      <c r="BK41" s="33"/>
      <c r="BL41" s="33"/>
      <c r="BM41" s="34"/>
      <c r="BN41" s="36"/>
      <c r="BO41" s="33"/>
      <c r="BP41" s="33"/>
      <c r="BQ41" s="33"/>
      <c r="BR41" s="34"/>
      <c r="BS41" s="36"/>
      <c r="BT41" s="33"/>
      <c r="BU41" s="33"/>
      <c r="BV41" s="33"/>
      <c r="BW41" s="34"/>
      <c r="BX41" s="36"/>
      <c r="BY41" s="33"/>
      <c r="BZ41" s="33"/>
      <c r="CA41" s="33"/>
      <c r="CB41" s="34"/>
      <c r="CC41" s="56"/>
      <c r="CD41" s="56"/>
      <c r="CE41" s="56"/>
      <c r="CF41" s="56"/>
      <c r="CG41" s="56"/>
      <c r="CH41" s="36"/>
      <c r="CI41" s="33"/>
      <c r="CJ41" s="33"/>
      <c r="CK41" s="33"/>
      <c r="CL41" s="34"/>
      <c r="CM41" s="5"/>
      <c r="CN41" s="6"/>
      <c r="CO41" s="7"/>
      <c r="CP41" s="100"/>
      <c r="CQ41" s="100"/>
      <c r="CR41" s="100"/>
      <c r="CS41" s="55"/>
      <c r="CT41" s="55"/>
      <c r="CU41" s="55"/>
      <c r="CV41" s="113"/>
      <c r="CW41" s="113"/>
      <c r="CX41" s="113"/>
    </row>
    <row r="42" spans="1:102" ht="12.75">
      <c r="A42">
        <f>IF(N42="",0,N42)</f>
        <v>2</v>
      </c>
      <c r="B42">
        <f>IF(T42="",0,T42)</f>
        <v>1</v>
      </c>
      <c r="C42">
        <f t="shared" si="0"/>
        <v>0</v>
      </c>
      <c r="D42">
        <f t="shared" si="1"/>
        <v>1</v>
      </c>
      <c r="F42" s="28"/>
      <c r="G42" s="28"/>
      <c r="H42" s="38"/>
      <c r="I42" s="38"/>
      <c r="J42" s="38"/>
      <c r="K42" s="38"/>
      <c r="L42" s="38"/>
      <c r="M42" s="38"/>
      <c r="N42" s="8">
        <f>IF(SUM(C41:D43)&gt;0,SUM(C41:C43),"")</f>
        <v>2</v>
      </c>
      <c r="O42" s="48"/>
      <c r="P42">
        <v>14</v>
      </c>
      <c r="Q42" t="s">
        <v>16</v>
      </c>
      <c r="R42">
        <v>21</v>
      </c>
      <c r="S42" s="48"/>
      <c r="T42" s="8">
        <f>IF(SUM(C41:D43)&gt;0,SUM(D41:D43),"")</f>
        <v>1</v>
      </c>
      <c r="U42" s="38"/>
      <c r="V42" s="38"/>
      <c r="W42" s="38"/>
      <c r="X42" s="38"/>
      <c r="Y42" s="38"/>
      <c r="Z42" s="38"/>
      <c r="AA42" s="2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S42" s="35" t="s">
        <v>163</v>
      </c>
      <c r="AT42" s="98" t="s">
        <v>226</v>
      </c>
      <c r="AU42" s="98"/>
      <c r="AV42" s="98"/>
      <c r="AW42" s="98"/>
      <c r="AX42" s="99"/>
      <c r="AY42" s="35" t="str">
        <f>IF(AY44="-","-",IF(AY44&gt;BB44,"○","×"))</f>
        <v>○</v>
      </c>
      <c r="AZ42" s="31"/>
      <c r="BA42" s="31"/>
      <c r="BB42" s="31"/>
      <c r="BC42" s="32"/>
      <c r="BD42" s="35" t="str">
        <f>IF(BD44="-","-",IF(BD44&gt;BG44,"○","×"))</f>
        <v>×</v>
      </c>
      <c r="BE42" s="31"/>
      <c r="BF42" s="31"/>
      <c r="BG42" s="31"/>
      <c r="BH42" s="32"/>
      <c r="BI42" s="35" t="str">
        <f>IF(BI44="-","-",IF(BI44&gt;BL44,"○","×"))</f>
        <v>○</v>
      </c>
      <c r="BJ42" s="31"/>
      <c r="BK42" s="31"/>
      <c r="BL42" s="31"/>
      <c r="BM42" s="32"/>
      <c r="BN42" s="35" t="str">
        <f>IF(BN44="-","-",IF(BN44&gt;BQ44,"○","×"))</f>
        <v>○</v>
      </c>
      <c r="BO42" s="31"/>
      <c r="BP42" s="31"/>
      <c r="BQ42" s="31"/>
      <c r="BR42" s="32"/>
      <c r="BS42" s="35" t="str">
        <f>IF(BS44="-","-",IF(BS44&gt;BV44,"○","×"))</f>
        <v>×</v>
      </c>
      <c r="BT42" s="31"/>
      <c r="BU42" s="31"/>
      <c r="BV42" s="31"/>
      <c r="BW42" s="32"/>
      <c r="BX42" s="35" t="str">
        <f>IF(BX44="-","-",IF(BX44&gt;CA44,"○","×"))</f>
        <v>×</v>
      </c>
      <c r="BY42" s="31"/>
      <c r="BZ42" s="31"/>
      <c r="CA42" s="31"/>
      <c r="CB42" s="32"/>
      <c r="CC42" s="35" t="str">
        <f>IF(CC44="-","-",IF(CC44&gt;CF44,"○","×"))</f>
        <v>×</v>
      </c>
      <c r="CD42" s="31"/>
      <c r="CE42" s="31"/>
      <c r="CF42" s="31"/>
      <c r="CG42" s="32"/>
      <c r="CH42" s="87"/>
      <c r="CI42" s="56"/>
      <c r="CJ42" s="56"/>
      <c r="CK42" s="56"/>
      <c r="CL42" s="56"/>
      <c r="CM42" s="1"/>
      <c r="CN42" s="2"/>
      <c r="CO42" s="3"/>
      <c r="CP42" s="100">
        <f>IF(AY55="","",AY55/BD55)</f>
        <v>0.6363636363636364</v>
      </c>
      <c r="CQ42" s="100"/>
      <c r="CR42" s="100"/>
      <c r="CS42" s="55">
        <f>IF(BI55="","",BI55/BN55)</f>
        <v>0.7968253968253968</v>
      </c>
      <c r="CT42" s="55"/>
      <c r="CU42" s="55"/>
      <c r="CV42" s="113">
        <v>5</v>
      </c>
      <c r="CW42" s="113"/>
      <c r="CX42" s="113"/>
    </row>
    <row r="43" spans="3:102" ht="12.75">
      <c r="C43">
        <f aca="true" t="shared" si="2" ref="C43:C74">IF(P43&gt;R43,1,0)</f>
        <v>1</v>
      </c>
      <c r="D43">
        <f aca="true" t="shared" si="3" ref="D43:D74">IF(R43&gt;P43,1,0)</f>
        <v>0</v>
      </c>
      <c r="F43" s="28"/>
      <c r="G43" s="28"/>
      <c r="H43" s="38"/>
      <c r="I43" s="38"/>
      <c r="J43" s="38"/>
      <c r="K43" s="38"/>
      <c r="L43" s="38"/>
      <c r="M43" s="38"/>
      <c r="N43" s="5"/>
      <c r="O43" s="49"/>
      <c r="P43" s="6">
        <v>15</v>
      </c>
      <c r="Q43" s="6" t="s">
        <v>16</v>
      </c>
      <c r="R43" s="6">
        <v>10</v>
      </c>
      <c r="S43" s="49"/>
      <c r="T43" s="7"/>
      <c r="U43" s="38"/>
      <c r="V43" s="38"/>
      <c r="W43" s="38"/>
      <c r="X43" s="38"/>
      <c r="Y43" s="38"/>
      <c r="Z43" s="38"/>
      <c r="AA43" s="2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S43" s="53"/>
      <c r="AT43" s="98"/>
      <c r="AU43" s="98"/>
      <c r="AV43" s="98"/>
      <c r="AW43" s="98"/>
      <c r="AX43" s="99"/>
      <c r="AY43" s="36"/>
      <c r="AZ43" s="33"/>
      <c r="BA43" s="33"/>
      <c r="BB43" s="33"/>
      <c r="BC43" s="34"/>
      <c r="BD43" s="36"/>
      <c r="BE43" s="33"/>
      <c r="BF43" s="33"/>
      <c r="BG43" s="33"/>
      <c r="BH43" s="34"/>
      <c r="BI43" s="36"/>
      <c r="BJ43" s="33"/>
      <c r="BK43" s="33"/>
      <c r="BL43" s="33"/>
      <c r="BM43" s="34"/>
      <c r="BN43" s="36"/>
      <c r="BO43" s="33"/>
      <c r="BP43" s="33"/>
      <c r="BQ43" s="33"/>
      <c r="BR43" s="34"/>
      <c r="BS43" s="36"/>
      <c r="BT43" s="33"/>
      <c r="BU43" s="33"/>
      <c r="BV43" s="33"/>
      <c r="BW43" s="34"/>
      <c r="BX43" s="36"/>
      <c r="BY43" s="33"/>
      <c r="BZ43" s="33"/>
      <c r="CA43" s="33"/>
      <c r="CB43" s="34"/>
      <c r="CC43" s="36"/>
      <c r="CD43" s="33"/>
      <c r="CE43" s="33"/>
      <c r="CF43" s="33"/>
      <c r="CG43" s="34"/>
      <c r="CH43" s="87"/>
      <c r="CI43" s="56"/>
      <c r="CJ43" s="56"/>
      <c r="CK43" s="56"/>
      <c r="CL43" s="56"/>
      <c r="CM43" s="37">
        <f>COUNTIF(AY42:CL43,"○")</f>
        <v>3</v>
      </c>
      <c r="CN43" s="37" t="s">
        <v>16</v>
      </c>
      <c r="CO43" s="37">
        <f>COUNTIF(AY42:CL43,"×")</f>
        <v>4</v>
      </c>
      <c r="CP43" s="100"/>
      <c r="CQ43" s="100"/>
      <c r="CR43" s="100"/>
      <c r="CS43" s="55"/>
      <c r="CT43" s="55"/>
      <c r="CU43" s="55"/>
      <c r="CV43" s="113"/>
      <c r="CW43" s="113"/>
      <c r="CX43" s="113"/>
    </row>
    <row r="44" spans="3:102" ht="12.75">
      <c r="C44">
        <f t="shared" si="2"/>
        <v>0</v>
      </c>
      <c r="D44">
        <f t="shared" si="3"/>
        <v>1</v>
      </c>
      <c r="F44" s="28" t="s">
        <v>259</v>
      </c>
      <c r="G44" s="28"/>
      <c r="H44" s="38" t="str">
        <f>AT26</f>
        <v>浦添</v>
      </c>
      <c r="I44" s="38"/>
      <c r="J44" s="38"/>
      <c r="K44" s="38"/>
      <c r="L44" s="38"/>
      <c r="M44" s="38"/>
      <c r="N44" s="1"/>
      <c r="O44" s="47" t="s">
        <v>162</v>
      </c>
      <c r="P44" s="2">
        <v>14</v>
      </c>
      <c r="Q44" s="2" t="s">
        <v>16</v>
      </c>
      <c r="R44" s="2">
        <v>21</v>
      </c>
      <c r="S44" s="47" t="s">
        <v>161</v>
      </c>
      <c r="T44" s="3"/>
      <c r="U44" s="38" t="str">
        <f>AT34</f>
        <v>島尻</v>
      </c>
      <c r="V44" s="38"/>
      <c r="W44" s="38"/>
      <c r="X44" s="38"/>
      <c r="Y44" s="38"/>
      <c r="Z44" s="38"/>
      <c r="AA44" s="28"/>
      <c r="AB44" s="38" t="s">
        <v>286</v>
      </c>
      <c r="AC44" s="38"/>
      <c r="AD44" s="38"/>
      <c r="AE44" s="38"/>
      <c r="AF44" s="38"/>
      <c r="AG44" s="38"/>
      <c r="AH44" s="38" t="s">
        <v>289</v>
      </c>
      <c r="AI44" s="38"/>
      <c r="AJ44" s="38"/>
      <c r="AK44" s="38"/>
      <c r="AL44" s="38"/>
      <c r="AM44" s="38"/>
      <c r="AN44" s="38" t="s">
        <v>290</v>
      </c>
      <c r="AO44" s="38"/>
      <c r="AP44" s="38"/>
      <c r="AQ44" s="38"/>
      <c r="AS44" s="53"/>
      <c r="AT44" s="98"/>
      <c r="AU44" s="98"/>
      <c r="AV44" s="98"/>
      <c r="AW44" s="98"/>
      <c r="AX44" s="98"/>
      <c r="AY44" s="35">
        <f>CK16</f>
        <v>2</v>
      </c>
      <c r="AZ44" s="31"/>
      <c r="BA44" s="31" t="s">
        <v>176</v>
      </c>
      <c r="BB44" s="31">
        <f>CH16</f>
        <v>1</v>
      </c>
      <c r="BC44" s="32"/>
      <c r="BD44" s="35">
        <f>CK20</f>
        <v>0</v>
      </c>
      <c r="BE44" s="31"/>
      <c r="BF44" s="31" t="s">
        <v>176</v>
      </c>
      <c r="BG44" s="31">
        <f>CH20</f>
        <v>2</v>
      </c>
      <c r="BH44" s="32"/>
      <c r="BI44" s="35">
        <f>CK24</f>
        <v>2</v>
      </c>
      <c r="BJ44" s="31"/>
      <c r="BK44" s="31" t="s">
        <v>176</v>
      </c>
      <c r="BL44" s="31">
        <f>CH24</f>
        <v>1</v>
      </c>
      <c r="BM44" s="32"/>
      <c r="BN44" s="35">
        <f>CK28</f>
        <v>2</v>
      </c>
      <c r="BO44" s="31"/>
      <c r="BP44" s="31" t="s">
        <v>176</v>
      </c>
      <c r="BQ44" s="31">
        <f>CH28</f>
        <v>1</v>
      </c>
      <c r="BR44" s="32"/>
      <c r="BS44" s="35">
        <f>CK32</f>
        <v>0</v>
      </c>
      <c r="BT44" s="31"/>
      <c r="BU44" s="31" t="s">
        <v>176</v>
      </c>
      <c r="BV44" s="31">
        <f>CH32</f>
        <v>2</v>
      </c>
      <c r="BW44" s="32"/>
      <c r="BX44" s="35">
        <f>CK36</f>
        <v>0</v>
      </c>
      <c r="BY44" s="31"/>
      <c r="BZ44" s="31" t="s">
        <v>176</v>
      </c>
      <c r="CA44" s="31">
        <f>CH36</f>
        <v>2</v>
      </c>
      <c r="CB44" s="32"/>
      <c r="CC44" s="35">
        <f>CK40</f>
        <v>1</v>
      </c>
      <c r="CD44" s="31"/>
      <c r="CE44" s="31" t="s">
        <v>176</v>
      </c>
      <c r="CF44" s="31">
        <f>CH40</f>
        <v>2</v>
      </c>
      <c r="CG44" s="32"/>
      <c r="CH44" s="56"/>
      <c r="CI44" s="56"/>
      <c r="CJ44" s="56"/>
      <c r="CK44" s="56"/>
      <c r="CL44" s="56"/>
      <c r="CM44" s="37"/>
      <c r="CN44" s="37"/>
      <c r="CO44" s="37"/>
      <c r="CP44" s="100"/>
      <c r="CQ44" s="100"/>
      <c r="CR44" s="100"/>
      <c r="CS44" s="55"/>
      <c r="CT44" s="55"/>
      <c r="CU44" s="55"/>
      <c r="CV44" s="113"/>
      <c r="CW44" s="113"/>
      <c r="CX44" s="113"/>
    </row>
    <row r="45" spans="1:102" ht="12.75">
      <c r="A45">
        <f>IF(N45="",0,N45)</f>
        <v>1</v>
      </c>
      <c r="B45">
        <f>IF(T45="",0,T45)</f>
        <v>2</v>
      </c>
      <c r="C45">
        <f t="shared" si="2"/>
        <v>1</v>
      </c>
      <c r="D45">
        <f t="shared" si="3"/>
        <v>0</v>
      </c>
      <c r="F45" s="28"/>
      <c r="G45" s="28"/>
      <c r="H45" s="38"/>
      <c r="I45" s="38"/>
      <c r="J45" s="38"/>
      <c r="K45" s="38"/>
      <c r="L45" s="38"/>
      <c r="M45" s="38"/>
      <c r="N45" s="8">
        <f>IF(SUM(C44:D46)&gt;0,SUM(C44:C46),"")</f>
        <v>1</v>
      </c>
      <c r="O45" s="48"/>
      <c r="P45">
        <v>22</v>
      </c>
      <c r="Q45" t="s">
        <v>16</v>
      </c>
      <c r="R45">
        <v>20</v>
      </c>
      <c r="S45" s="48"/>
      <c r="T45" s="8">
        <f>IF(SUM(C44:D46)&gt;0,SUM(D44:D46),"")</f>
        <v>2</v>
      </c>
      <c r="U45" s="38"/>
      <c r="V45" s="38"/>
      <c r="W45" s="38"/>
      <c r="X45" s="38"/>
      <c r="Y45" s="38"/>
      <c r="Z45" s="38"/>
      <c r="AA45" s="2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S45" s="36"/>
      <c r="AT45" s="98"/>
      <c r="AU45" s="98"/>
      <c r="AV45" s="98"/>
      <c r="AW45" s="98"/>
      <c r="AX45" s="98"/>
      <c r="AY45" s="36"/>
      <c r="AZ45" s="33"/>
      <c r="BA45" s="33"/>
      <c r="BB45" s="33"/>
      <c r="BC45" s="34"/>
      <c r="BD45" s="36"/>
      <c r="BE45" s="33"/>
      <c r="BF45" s="33"/>
      <c r="BG45" s="33"/>
      <c r="BH45" s="34"/>
      <c r="BI45" s="36"/>
      <c r="BJ45" s="33"/>
      <c r="BK45" s="33"/>
      <c r="BL45" s="33"/>
      <c r="BM45" s="34"/>
      <c r="BN45" s="36"/>
      <c r="BO45" s="33"/>
      <c r="BP45" s="33"/>
      <c r="BQ45" s="33"/>
      <c r="BR45" s="34"/>
      <c r="BS45" s="36"/>
      <c r="BT45" s="33"/>
      <c r="BU45" s="33"/>
      <c r="BV45" s="33"/>
      <c r="BW45" s="34"/>
      <c r="BX45" s="36"/>
      <c r="BY45" s="33"/>
      <c r="BZ45" s="33"/>
      <c r="CA45" s="33"/>
      <c r="CB45" s="34"/>
      <c r="CC45" s="36"/>
      <c r="CD45" s="33"/>
      <c r="CE45" s="33"/>
      <c r="CF45" s="33"/>
      <c r="CG45" s="34"/>
      <c r="CH45" s="56"/>
      <c r="CI45" s="56"/>
      <c r="CJ45" s="56"/>
      <c r="CK45" s="56"/>
      <c r="CL45" s="56"/>
      <c r="CM45" s="5"/>
      <c r="CN45" s="6"/>
      <c r="CO45" s="7"/>
      <c r="CP45" s="100"/>
      <c r="CQ45" s="100"/>
      <c r="CR45" s="100"/>
      <c r="CS45" s="55"/>
      <c r="CT45" s="55"/>
      <c r="CU45" s="55"/>
      <c r="CV45" s="113"/>
      <c r="CW45" s="113"/>
      <c r="CX45" s="113"/>
    </row>
    <row r="46" spans="3:43" ht="12.75">
      <c r="C46">
        <f t="shared" si="2"/>
        <v>0</v>
      </c>
      <c r="D46">
        <f t="shared" si="3"/>
        <v>1</v>
      </c>
      <c r="F46" s="28"/>
      <c r="G46" s="28"/>
      <c r="H46" s="38"/>
      <c r="I46" s="38"/>
      <c r="J46" s="38"/>
      <c r="K46" s="38"/>
      <c r="L46" s="38"/>
      <c r="M46" s="38"/>
      <c r="N46" s="5"/>
      <c r="O46" s="49"/>
      <c r="P46" s="6">
        <v>6</v>
      </c>
      <c r="Q46" s="6" t="s">
        <v>16</v>
      </c>
      <c r="R46" s="6">
        <v>15</v>
      </c>
      <c r="S46" s="49"/>
      <c r="T46" s="7"/>
      <c r="U46" s="38"/>
      <c r="V46" s="38"/>
      <c r="W46" s="38"/>
      <c r="X46" s="38"/>
      <c r="Y46" s="38"/>
      <c r="Z46" s="38"/>
      <c r="AA46" s="2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3:70" ht="12.75">
      <c r="C47">
        <f t="shared" si="2"/>
        <v>0</v>
      </c>
      <c r="D47">
        <f t="shared" si="3"/>
        <v>1</v>
      </c>
      <c r="F47" s="28" t="s">
        <v>232</v>
      </c>
      <c r="G47" s="28"/>
      <c r="H47" s="38" t="str">
        <f>AT22</f>
        <v>中頭Ｂ</v>
      </c>
      <c r="I47" s="38"/>
      <c r="J47" s="38"/>
      <c r="K47" s="38"/>
      <c r="L47" s="38"/>
      <c r="M47" s="38"/>
      <c r="N47" s="1"/>
      <c r="O47" s="47" t="s">
        <v>162</v>
      </c>
      <c r="P47" s="2">
        <v>15</v>
      </c>
      <c r="Q47" s="2" t="s">
        <v>16</v>
      </c>
      <c r="R47" s="2">
        <v>21</v>
      </c>
      <c r="S47" s="47" t="s">
        <v>161</v>
      </c>
      <c r="T47" s="3"/>
      <c r="U47" s="38" t="str">
        <f>AT30</f>
        <v>那覇</v>
      </c>
      <c r="V47" s="38"/>
      <c r="W47" s="38"/>
      <c r="X47" s="38"/>
      <c r="Y47" s="38"/>
      <c r="Z47" s="38"/>
      <c r="AA47" s="28"/>
      <c r="AB47" s="38" t="s">
        <v>296</v>
      </c>
      <c r="AC47" s="38"/>
      <c r="AD47" s="38"/>
      <c r="AE47" s="38"/>
      <c r="AF47" s="38"/>
      <c r="AG47" s="38"/>
      <c r="AH47" s="38" t="s">
        <v>286</v>
      </c>
      <c r="AI47" s="38"/>
      <c r="AJ47" s="38"/>
      <c r="AK47" s="38"/>
      <c r="AL47" s="38"/>
      <c r="AM47" s="38"/>
      <c r="AN47" s="38" t="s">
        <v>292</v>
      </c>
      <c r="AO47" s="38"/>
      <c r="AP47" s="38"/>
      <c r="AQ47" s="38"/>
      <c r="AS47" s="15"/>
      <c r="AT47" s="28" t="s">
        <v>175</v>
      </c>
      <c r="AU47" s="28"/>
      <c r="AV47" s="28"/>
      <c r="AW47" s="28"/>
      <c r="AX47" s="28"/>
      <c r="AY47" s="28" t="s">
        <v>174</v>
      </c>
      <c r="AZ47" s="28"/>
      <c r="BA47" s="28"/>
      <c r="BB47" s="28"/>
      <c r="BC47" s="28"/>
      <c r="BD47" s="28" t="s">
        <v>173</v>
      </c>
      <c r="BE47" s="28"/>
      <c r="BF47" s="28"/>
      <c r="BG47" s="28"/>
      <c r="BH47" s="28"/>
      <c r="BI47" s="28" t="s">
        <v>172</v>
      </c>
      <c r="BJ47" s="28"/>
      <c r="BK47" s="28"/>
      <c r="BL47" s="28"/>
      <c r="BM47" s="28"/>
      <c r="BN47" s="28" t="s">
        <v>171</v>
      </c>
      <c r="BO47" s="28"/>
      <c r="BP47" s="28"/>
      <c r="BQ47" s="28"/>
      <c r="BR47" s="28"/>
    </row>
    <row r="48" spans="1:70" ht="12.75">
      <c r="A48">
        <f>IF(N48="",0,N48)</f>
        <v>0</v>
      </c>
      <c r="B48">
        <f>IF(T48="",0,T48)</f>
        <v>2</v>
      </c>
      <c r="C48">
        <f t="shared" si="2"/>
        <v>0</v>
      </c>
      <c r="D48">
        <f t="shared" si="3"/>
        <v>1</v>
      </c>
      <c r="F48" s="28"/>
      <c r="G48" s="28"/>
      <c r="H48" s="38"/>
      <c r="I48" s="38"/>
      <c r="J48" s="38"/>
      <c r="K48" s="38"/>
      <c r="L48" s="38"/>
      <c r="M48" s="38"/>
      <c r="N48" s="8">
        <f>IF(SUM(C47:D49)&gt;0,SUM(C47:C49),"")</f>
        <v>0</v>
      </c>
      <c r="O48" s="48"/>
      <c r="P48">
        <v>12</v>
      </c>
      <c r="Q48" t="s">
        <v>16</v>
      </c>
      <c r="R48">
        <v>21</v>
      </c>
      <c r="S48" s="48"/>
      <c r="T48" s="8">
        <f>IF(SUM(C47:D49)&gt;0,SUM(D47:D49),"")</f>
        <v>2</v>
      </c>
      <c r="U48" s="38"/>
      <c r="V48" s="38"/>
      <c r="W48" s="38"/>
      <c r="X48" s="38"/>
      <c r="Y48" s="38"/>
      <c r="Z48" s="38"/>
      <c r="AA48" s="2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S48" s="15" t="s">
        <v>170</v>
      </c>
      <c r="AT48" s="28" t="str">
        <f>AT14</f>
        <v>国頭</v>
      </c>
      <c r="AU48" s="28"/>
      <c r="AV48" s="28"/>
      <c r="AW48" s="28"/>
      <c r="AX48" s="28"/>
      <c r="AY48" s="28">
        <f>A12+A33+A51+A63+A75+A84+A90</f>
        <v>2</v>
      </c>
      <c r="AZ48" s="28"/>
      <c r="BA48" s="28"/>
      <c r="BB48" s="28"/>
      <c r="BC48" s="28"/>
      <c r="BD48" s="28">
        <f>B12+B33+B51+B63+B75+B84+B90</f>
        <v>14</v>
      </c>
      <c r="BE48" s="28"/>
      <c r="BF48" s="28"/>
      <c r="BG48" s="28"/>
      <c r="BH48" s="28"/>
      <c r="BI48" s="28">
        <f>$P$11+$P$12+$P$13+$P$32+$P$33+$P$34+$P$50+$P$51+$P$52+$P$62+$P$63+$P$64+$P$74+$P$75+$P$76+$P$83+$P$84+$P$85+$P$89+$P$90+$P$91</f>
        <v>256</v>
      </c>
      <c r="BJ48" s="28"/>
      <c r="BK48" s="28"/>
      <c r="BL48" s="28"/>
      <c r="BM48" s="28"/>
      <c r="BN48" s="28">
        <f>$R$11+$R$12+$R$13+$R$32+$R$33+$R$34+$R$50+$R$51+$R$52+$R$62+$R$63+$R$64+$R$74+$R$75+$R$76+$R$83+$R$84+$R$85+$R$89+$R$90+$R$91</f>
        <v>318</v>
      </c>
      <c r="BO48" s="28"/>
      <c r="BP48" s="28"/>
      <c r="BQ48" s="28"/>
      <c r="BR48" s="28"/>
    </row>
    <row r="49" spans="3:70" ht="12.75">
      <c r="C49">
        <f t="shared" si="2"/>
        <v>0</v>
      </c>
      <c r="D49">
        <f t="shared" si="3"/>
        <v>0</v>
      </c>
      <c r="F49" s="28"/>
      <c r="G49" s="28"/>
      <c r="H49" s="38"/>
      <c r="I49" s="38"/>
      <c r="J49" s="38"/>
      <c r="K49" s="38"/>
      <c r="L49" s="38"/>
      <c r="M49" s="38"/>
      <c r="N49" s="5"/>
      <c r="O49" s="49"/>
      <c r="P49" s="6"/>
      <c r="Q49" s="6" t="s">
        <v>16</v>
      </c>
      <c r="R49" s="6"/>
      <c r="S49" s="49"/>
      <c r="T49" s="7"/>
      <c r="U49" s="38"/>
      <c r="V49" s="38"/>
      <c r="W49" s="38"/>
      <c r="X49" s="38"/>
      <c r="Y49" s="38"/>
      <c r="Z49" s="38"/>
      <c r="AA49" s="2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S49" s="15" t="s">
        <v>169</v>
      </c>
      <c r="AT49" s="28" t="str">
        <f>AT18</f>
        <v>中頭Ａ</v>
      </c>
      <c r="AU49" s="28"/>
      <c r="AV49" s="28"/>
      <c r="AW49" s="28"/>
      <c r="AX49" s="28"/>
      <c r="AY49" s="28">
        <f>B12+A24+A36+A57+A69+A81+A93</f>
        <v>13</v>
      </c>
      <c r="AZ49" s="28"/>
      <c r="BA49" s="28"/>
      <c r="BB49" s="28"/>
      <c r="BC49" s="28"/>
      <c r="BD49" s="28">
        <f>A12+B24+B36+B57+B69+B81+B93</f>
        <v>2</v>
      </c>
      <c r="BE49" s="28"/>
      <c r="BF49" s="28"/>
      <c r="BG49" s="28"/>
      <c r="BH49" s="28"/>
      <c r="BI49" s="28">
        <f>R11+R12+R13+P23+P24+P25+P35+P36+P37+P56+P57+P58+P68+P69+P70+P80+P81+P82+P92+P93+P94</f>
        <v>294</v>
      </c>
      <c r="BJ49" s="28"/>
      <c r="BK49" s="28"/>
      <c r="BL49" s="28"/>
      <c r="BM49" s="28"/>
      <c r="BN49" s="28">
        <f>P11+P12+P13+R23+R24+R25+R35+R36+R37+R56+R57+R58+R68+R69+R70+R80+R81+R82+R92+R93+R94</f>
        <v>228</v>
      </c>
      <c r="BO49" s="28"/>
      <c r="BP49" s="28"/>
      <c r="BQ49" s="28"/>
      <c r="BR49" s="28"/>
    </row>
    <row r="50" spans="3:70" ht="12.75">
      <c r="C50">
        <f t="shared" si="2"/>
        <v>0</v>
      </c>
      <c r="D50">
        <f t="shared" si="3"/>
        <v>1</v>
      </c>
      <c r="F50" s="28" t="s">
        <v>231</v>
      </c>
      <c r="G50" s="28"/>
      <c r="H50" s="38" t="str">
        <f>AT14</f>
        <v>国頭</v>
      </c>
      <c r="I50" s="38"/>
      <c r="J50" s="38"/>
      <c r="K50" s="38"/>
      <c r="L50" s="38"/>
      <c r="M50" s="38"/>
      <c r="N50" s="1"/>
      <c r="O50" s="47" t="s">
        <v>162</v>
      </c>
      <c r="P50" s="2">
        <v>14</v>
      </c>
      <c r="Q50" s="2" t="s">
        <v>16</v>
      </c>
      <c r="R50" s="2">
        <v>21</v>
      </c>
      <c r="S50" s="47" t="s">
        <v>161</v>
      </c>
      <c r="T50" s="3"/>
      <c r="U50" s="38" t="str">
        <f>AT42</f>
        <v>八重山</v>
      </c>
      <c r="V50" s="38"/>
      <c r="W50" s="38"/>
      <c r="X50" s="38"/>
      <c r="Y50" s="38"/>
      <c r="Z50" s="38"/>
      <c r="AA50" s="28"/>
      <c r="AB50" s="38" t="s">
        <v>292</v>
      </c>
      <c r="AC50" s="38"/>
      <c r="AD50" s="38"/>
      <c r="AE50" s="38"/>
      <c r="AF50" s="38"/>
      <c r="AG50" s="38"/>
      <c r="AH50" s="38" t="s">
        <v>291</v>
      </c>
      <c r="AI50" s="38"/>
      <c r="AJ50" s="38"/>
      <c r="AK50" s="38"/>
      <c r="AL50" s="38"/>
      <c r="AM50" s="38"/>
      <c r="AN50" s="38" t="s">
        <v>295</v>
      </c>
      <c r="AO50" s="38"/>
      <c r="AP50" s="38"/>
      <c r="AQ50" s="38"/>
      <c r="AS50" s="15" t="s">
        <v>168</v>
      </c>
      <c r="AT50" s="28" t="str">
        <f>AT22</f>
        <v>中頭Ｂ</v>
      </c>
      <c r="AU50" s="28"/>
      <c r="AV50" s="28"/>
      <c r="AW50" s="28"/>
      <c r="AX50" s="28"/>
      <c r="AY50" s="28">
        <f>A15+B24+B33+A48+A60+A72+A87</f>
        <v>6</v>
      </c>
      <c r="AZ50" s="28"/>
      <c r="BA50" s="28"/>
      <c r="BB50" s="28"/>
      <c r="BC50" s="28"/>
      <c r="BD50" s="28">
        <f>B15+A24+A33+B48+B60+B72+B87</f>
        <v>11</v>
      </c>
      <c r="BE50" s="28"/>
      <c r="BF50" s="28"/>
      <c r="BG50" s="28"/>
      <c r="BH50" s="28"/>
      <c r="BI50" s="28">
        <f>P14+P15+P16+R23+R24+R25+R32+R33+R34+P47+P48+P49+P59+P60+P61+P71+P72+P73+P86+P87+P88</f>
        <v>276</v>
      </c>
      <c r="BJ50" s="28"/>
      <c r="BK50" s="28"/>
      <c r="BL50" s="28"/>
      <c r="BM50" s="28"/>
      <c r="BN50" s="28">
        <f>R14+R15+R16+P23+P24+P25+P32+P33+P34+R47+R48+R49+R59+R60+R61+R71+R72+R73+R86+R87+R88</f>
        <v>301</v>
      </c>
      <c r="BO50" s="28"/>
      <c r="BP50" s="28"/>
      <c r="BQ50" s="28"/>
      <c r="BR50" s="28"/>
    </row>
    <row r="51" spans="1:70" ht="12.75">
      <c r="A51">
        <f>IF(N51="",0,N51)</f>
        <v>1</v>
      </c>
      <c r="B51">
        <f>IF(T51="",0,T51)</f>
        <v>2</v>
      </c>
      <c r="C51">
        <f t="shared" si="2"/>
        <v>1</v>
      </c>
      <c r="D51">
        <f t="shared" si="3"/>
        <v>0</v>
      </c>
      <c r="F51" s="28"/>
      <c r="G51" s="28"/>
      <c r="H51" s="38"/>
      <c r="I51" s="38"/>
      <c r="J51" s="38"/>
      <c r="K51" s="38"/>
      <c r="L51" s="38"/>
      <c r="M51" s="38"/>
      <c r="N51" s="8">
        <f>IF(SUM(C50:D52)&gt;0,SUM(C50:C52),"")</f>
        <v>1</v>
      </c>
      <c r="O51" s="48"/>
      <c r="P51">
        <v>21</v>
      </c>
      <c r="Q51" t="s">
        <v>16</v>
      </c>
      <c r="R51">
        <v>9</v>
      </c>
      <c r="S51" s="48"/>
      <c r="T51" s="8">
        <f>IF(SUM(C50:D52)&gt;0,SUM(D50:D52),"")</f>
        <v>2</v>
      </c>
      <c r="U51" s="38"/>
      <c r="V51" s="38"/>
      <c r="W51" s="38"/>
      <c r="X51" s="38"/>
      <c r="Y51" s="38"/>
      <c r="Z51" s="38"/>
      <c r="AA51" s="2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S51" s="15" t="s">
        <v>167</v>
      </c>
      <c r="AT51" s="28" t="str">
        <f>AT26</f>
        <v>浦添</v>
      </c>
      <c r="AU51" s="28"/>
      <c r="AV51" s="28"/>
      <c r="AW51" s="28"/>
      <c r="AX51" s="28"/>
      <c r="AY51" s="28">
        <f>B15+A27+B36+A45+A54+B63+A78</f>
        <v>7</v>
      </c>
      <c r="AZ51" s="28"/>
      <c r="BA51" s="28"/>
      <c r="BB51" s="28"/>
      <c r="BC51" s="28"/>
      <c r="BD51" s="28">
        <f>A15+B27+A36+B45+B54+A63+B78</f>
        <v>10</v>
      </c>
      <c r="BE51" s="28"/>
      <c r="BF51" s="28"/>
      <c r="BG51" s="28"/>
      <c r="BH51" s="28"/>
      <c r="BI51" s="28">
        <f>R14+R15+R16+P26+P27+P28+R35+R36+R37+P44+P45+P46+P53+P54+P55+R62+R63+R64+P77+P78+P79</f>
        <v>270</v>
      </c>
      <c r="BJ51" s="28"/>
      <c r="BK51" s="28"/>
      <c r="BL51" s="28"/>
      <c r="BM51" s="28"/>
      <c r="BN51" s="28">
        <f>P14+P15+P16+R26+R27+R28+P35+P36+P37+R44+R45+R46+R53+R54+R55+P62+P63+P64+R77+R78+R79</f>
        <v>303</v>
      </c>
      <c r="BO51" s="28"/>
      <c r="BP51" s="28"/>
      <c r="BQ51" s="28"/>
      <c r="BR51" s="28"/>
    </row>
    <row r="52" spans="3:70" ht="12.75">
      <c r="C52">
        <f t="shared" si="2"/>
        <v>0</v>
      </c>
      <c r="D52">
        <f t="shared" si="3"/>
        <v>1</v>
      </c>
      <c r="F52" s="28"/>
      <c r="G52" s="28"/>
      <c r="H52" s="38"/>
      <c r="I52" s="38"/>
      <c r="J52" s="38"/>
      <c r="K52" s="38"/>
      <c r="L52" s="38"/>
      <c r="M52" s="38"/>
      <c r="N52" s="5"/>
      <c r="O52" s="49"/>
      <c r="P52" s="6">
        <v>12</v>
      </c>
      <c r="Q52" s="6" t="s">
        <v>16</v>
      </c>
      <c r="R52" s="6">
        <v>15</v>
      </c>
      <c r="S52" s="49"/>
      <c r="T52" s="7"/>
      <c r="U52" s="38"/>
      <c r="V52" s="38"/>
      <c r="W52" s="38"/>
      <c r="X52" s="38"/>
      <c r="Y52" s="38"/>
      <c r="Z52" s="38"/>
      <c r="AA52" s="2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S52" s="15" t="s">
        <v>166</v>
      </c>
      <c r="AT52" s="28" t="str">
        <f>AT30</f>
        <v>那覇</v>
      </c>
      <c r="AU52" s="28"/>
      <c r="AV52" s="28"/>
      <c r="AW52" s="28"/>
      <c r="AX52" s="28"/>
      <c r="AY52" s="28">
        <f>A18+B27+A42+B57+A66+B75+B48</f>
        <v>10</v>
      </c>
      <c r="AZ52" s="28"/>
      <c r="BA52" s="28"/>
      <c r="BB52" s="28"/>
      <c r="BC52" s="28"/>
      <c r="BD52" s="28">
        <f>B18+A27+B42+A48+A57+B66+A75</f>
        <v>5</v>
      </c>
      <c r="BE52" s="28"/>
      <c r="BF52" s="28"/>
      <c r="BG52" s="28"/>
      <c r="BH52" s="28"/>
      <c r="BI52" s="28">
        <f>P17+P18+P19+R26+R27+R28+P41+P42+P43+R47+R48+R49+R56+R57+R58+P65+P66+R74+R75</f>
        <v>281</v>
      </c>
      <c r="BJ52" s="28"/>
      <c r="BK52" s="28"/>
      <c r="BL52" s="28"/>
      <c r="BM52" s="28"/>
      <c r="BN52" s="28">
        <f>R17+R18+R19+P26+P27+P28+R41+R42+R43+P47+P48+P49+P56+P57+P58+R65+R66+R67+P74+P75+P76</f>
        <v>224</v>
      </c>
      <c r="BO52" s="28"/>
      <c r="BP52" s="28"/>
      <c r="BQ52" s="28"/>
      <c r="BR52" s="28"/>
    </row>
    <row r="53" spans="3:70" ht="12.75">
      <c r="C53">
        <f t="shared" si="2"/>
        <v>1</v>
      </c>
      <c r="D53">
        <f t="shared" si="3"/>
        <v>0</v>
      </c>
      <c r="F53" s="28" t="s">
        <v>272</v>
      </c>
      <c r="G53" s="28"/>
      <c r="H53" s="38" t="str">
        <f>AT26</f>
        <v>浦添</v>
      </c>
      <c r="I53" s="38"/>
      <c r="J53" s="38"/>
      <c r="K53" s="38"/>
      <c r="L53" s="38"/>
      <c r="M53" s="38"/>
      <c r="N53" s="1"/>
      <c r="O53" s="47" t="s">
        <v>162</v>
      </c>
      <c r="P53" s="2">
        <v>21</v>
      </c>
      <c r="Q53" s="2" t="s">
        <v>16</v>
      </c>
      <c r="R53" s="2">
        <v>13</v>
      </c>
      <c r="S53" s="47" t="s">
        <v>161</v>
      </c>
      <c r="T53" s="3"/>
      <c r="U53" s="38" t="str">
        <f>AT38</f>
        <v>宮古</v>
      </c>
      <c r="V53" s="38"/>
      <c r="W53" s="38"/>
      <c r="X53" s="38"/>
      <c r="Y53" s="38"/>
      <c r="Z53" s="38"/>
      <c r="AA53" s="28"/>
      <c r="AB53" s="38" t="s">
        <v>279</v>
      </c>
      <c r="AC53" s="38"/>
      <c r="AD53" s="38"/>
      <c r="AE53" s="38"/>
      <c r="AF53" s="38"/>
      <c r="AG53" s="38"/>
      <c r="AH53" s="38" t="s">
        <v>300</v>
      </c>
      <c r="AI53" s="38"/>
      <c r="AJ53" s="38"/>
      <c r="AK53" s="38"/>
      <c r="AL53" s="38"/>
      <c r="AM53" s="38"/>
      <c r="AN53" s="38" t="s">
        <v>284</v>
      </c>
      <c r="AO53" s="38"/>
      <c r="AP53" s="38"/>
      <c r="AQ53" s="38"/>
      <c r="AS53" s="15" t="s">
        <v>165</v>
      </c>
      <c r="AT53" s="28" t="str">
        <f>AT34</f>
        <v>島尻</v>
      </c>
      <c r="AU53" s="28"/>
      <c r="AV53" s="28"/>
      <c r="AW53" s="28"/>
      <c r="AX53" s="28"/>
      <c r="AY53" s="28">
        <f>B18+A30+A39+B45+B60+B69+B84</f>
        <v>14</v>
      </c>
      <c r="AZ53" s="28"/>
      <c r="BA53" s="28"/>
      <c r="BB53" s="28"/>
      <c r="BC53" s="28"/>
      <c r="BD53" s="28">
        <f>A18+B30+A45+A60+A69+A84+B39</f>
        <v>2</v>
      </c>
      <c r="BE53" s="28"/>
      <c r="BF53" s="28"/>
      <c r="BG53" s="28"/>
      <c r="BH53" s="28"/>
      <c r="BI53" s="28">
        <f>R17+R18+R19+P29+P30+P31+P38+P39+P40+R44+R45+R46+R59+R60+R61+R68+R69+R70+R83+R84+R85</f>
        <v>315</v>
      </c>
      <c r="BJ53" s="28"/>
      <c r="BK53" s="28"/>
      <c r="BL53" s="28"/>
      <c r="BM53" s="28"/>
      <c r="BN53" s="28">
        <f>P17+P18+P19+R29+R30+R31+R38+R39+R40+P44+P45+P46+P59+P60+P61+P68+P69+P70+P83+P84+P85</f>
        <v>221</v>
      </c>
      <c r="BO53" s="28"/>
      <c r="BP53" s="28"/>
      <c r="BQ53" s="28"/>
      <c r="BR53" s="28"/>
    </row>
    <row r="54" spans="1:70" ht="12.75">
      <c r="A54">
        <f>IF(N54="",0,N54)</f>
        <v>2</v>
      </c>
      <c r="B54">
        <f>IF(T54="",0,T54)</f>
        <v>0</v>
      </c>
      <c r="C54">
        <f t="shared" si="2"/>
        <v>1</v>
      </c>
      <c r="D54">
        <f t="shared" si="3"/>
        <v>0</v>
      </c>
      <c r="F54" s="28"/>
      <c r="G54" s="28"/>
      <c r="H54" s="38"/>
      <c r="I54" s="38"/>
      <c r="J54" s="38"/>
      <c r="K54" s="38"/>
      <c r="L54" s="38"/>
      <c r="M54" s="38"/>
      <c r="N54" s="8">
        <f>IF(SUM(C53:D55)&gt;0,SUM(C53:C55),"")</f>
        <v>2</v>
      </c>
      <c r="O54" s="48"/>
      <c r="P54">
        <v>21</v>
      </c>
      <c r="Q54" t="s">
        <v>16</v>
      </c>
      <c r="R54">
        <v>16</v>
      </c>
      <c r="S54" s="48"/>
      <c r="T54" s="8">
        <f>IF(SUM(C53:D55)&gt;0,SUM(D53:D55),"")</f>
        <v>0</v>
      </c>
      <c r="U54" s="38"/>
      <c r="V54" s="38"/>
      <c r="W54" s="38"/>
      <c r="X54" s="38"/>
      <c r="Y54" s="38"/>
      <c r="Z54" s="38"/>
      <c r="AA54" s="2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S54" s="15" t="s">
        <v>164</v>
      </c>
      <c r="AT54" s="28" t="str">
        <f>AT38</f>
        <v>宮古</v>
      </c>
      <c r="AU54" s="28"/>
      <c r="AV54" s="28"/>
      <c r="AW54" s="28"/>
      <c r="AX54" s="28"/>
      <c r="AY54" s="28">
        <f>A21+B30+B42+B54+B72+B81+B90</f>
        <v>7</v>
      </c>
      <c r="AZ54" s="28"/>
      <c r="BA54" s="28"/>
      <c r="BB54" s="28"/>
      <c r="BC54" s="28"/>
      <c r="BD54" s="28">
        <f>B21+A30+A42+A54+A72+A81+A90</f>
        <v>11</v>
      </c>
      <c r="BE54" s="28"/>
      <c r="BF54" s="28"/>
      <c r="BG54" s="28"/>
      <c r="BH54" s="28"/>
      <c r="BI54" s="28">
        <f>P20+P21+P22+R29+R30+R31+R41+R42+R43+R53+R54+R55+R71+R72+R73+R80+R81+R82+R89+R90+R91</f>
        <v>294</v>
      </c>
      <c r="BJ54" s="28"/>
      <c r="BK54" s="28"/>
      <c r="BL54" s="28"/>
      <c r="BM54" s="28"/>
      <c r="BN54" s="28">
        <f>R20+R21+R22+P29+P30+P31+P41+P42+P43+P53+P54+P55+P71+P72+P73+P80+P81+P82+P89+P90+P91</f>
        <v>327</v>
      </c>
      <c r="BO54" s="28"/>
      <c r="BP54" s="28"/>
      <c r="BQ54" s="28"/>
      <c r="BR54" s="28"/>
    </row>
    <row r="55" spans="3:70" ht="12.75">
      <c r="C55">
        <f t="shared" si="2"/>
        <v>0</v>
      </c>
      <c r="D55">
        <f t="shared" si="3"/>
        <v>0</v>
      </c>
      <c r="F55" s="28"/>
      <c r="G55" s="28"/>
      <c r="H55" s="38"/>
      <c r="I55" s="38"/>
      <c r="J55" s="38"/>
      <c r="K55" s="38"/>
      <c r="L55" s="38"/>
      <c r="M55" s="38"/>
      <c r="N55" s="5"/>
      <c r="O55" s="49"/>
      <c r="P55" s="6"/>
      <c r="Q55" s="6" t="s">
        <v>16</v>
      </c>
      <c r="R55" s="6"/>
      <c r="S55" s="49"/>
      <c r="T55" s="7"/>
      <c r="U55" s="38"/>
      <c r="V55" s="38"/>
      <c r="W55" s="38"/>
      <c r="X55" s="38"/>
      <c r="Y55" s="38"/>
      <c r="Z55" s="38"/>
      <c r="AA55" s="2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S55" s="15" t="s">
        <v>163</v>
      </c>
      <c r="AT55" s="28" t="str">
        <f>AT42</f>
        <v>八重山</v>
      </c>
      <c r="AU55" s="28"/>
      <c r="AV55" s="28"/>
      <c r="AW55" s="28"/>
      <c r="AX55" s="28"/>
      <c r="AY55" s="28">
        <f>B21+B39+B51+B66+B78+B87+B93</f>
        <v>7</v>
      </c>
      <c r="AZ55" s="28"/>
      <c r="BA55" s="28"/>
      <c r="BB55" s="28"/>
      <c r="BC55" s="28"/>
      <c r="BD55" s="28">
        <f>A21+A39+A51+A66+A78+A87+A93</f>
        <v>11</v>
      </c>
      <c r="BE55" s="28"/>
      <c r="BF55" s="28"/>
      <c r="BG55" s="28"/>
      <c r="BH55" s="28"/>
      <c r="BI55" s="28">
        <f>R20+R21+R22+R38+R39+R40+R50+R51+R52+R65+R66+R67+R77+R78+R79+R86+R87+R88+R92+R93+R94</f>
        <v>251</v>
      </c>
      <c r="BJ55" s="28"/>
      <c r="BK55" s="28"/>
      <c r="BL55" s="28"/>
      <c r="BM55" s="28"/>
      <c r="BN55" s="28">
        <f>P20+P21+P22+P38+P39+P40+P50+P51+P52+P65+P66+P67+P77+P78+P79+P86+P87+P88+P92+P93+P94</f>
        <v>315</v>
      </c>
      <c r="BO55" s="28"/>
      <c r="BP55" s="28"/>
      <c r="BQ55" s="28"/>
      <c r="BR55" s="28"/>
    </row>
    <row r="56" spans="3:43" ht="12.75">
      <c r="C56">
        <f t="shared" si="2"/>
        <v>1</v>
      </c>
      <c r="D56">
        <f t="shared" si="3"/>
        <v>0</v>
      </c>
      <c r="F56" s="28" t="s">
        <v>270</v>
      </c>
      <c r="G56" s="28"/>
      <c r="H56" s="38" t="str">
        <f>AT18</f>
        <v>中頭Ａ</v>
      </c>
      <c r="I56" s="38"/>
      <c r="J56" s="38"/>
      <c r="K56" s="38"/>
      <c r="L56" s="38"/>
      <c r="M56" s="38"/>
      <c r="N56" s="1"/>
      <c r="O56" s="47" t="s">
        <v>162</v>
      </c>
      <c r="P56" s="2">
        <v>21</v>
      </c>
      <c r="Q56" s="2" t="s">
        <v>16</v>
      </c>
      <c r="R56" s="2">
        <v>17</v>
      </c>
      <c r="S56" s="47" t="s">
        <v>161</v>
      </c>
      <c r="T56" s="3"/>
      <c r="U56" s="38" t="str">
        <f>AT30</f>
        <v>那覇</v>
      </c>
      <c r="V56" s="38"/>
      <c r="W56" s="38"/>
      <c r="X56" s="38"/>
      <c r="Y56" s="38"/>
      <c r="Z56" s="38"/>
      <c r="AA56" s="28"/>
      <c r="AB56" s="38" t="s">
        <v>284</v>
      </c>
      <c r="AC56" s="38"/>
      <c r="AD56" s="38"/>
      <c r="AE56" s="38"/>
      <c r="AF56" s="38"/>
      <c r="AG56" s="38"/>
      <c r="AH56" s="38" t="s">
        <v>280</v>
      </c>
      <c r="AI56" s="38"/>
      <c r="AJ56" s="38"/>
      <c r="AK56" s="38"/>
      <c r="AL56" s="38"/>
      <c r="AM56" s="38"/>
      <c r="AN56" s="38" t="s">
        <v>299</v>
      </c>
      <c r="AO56" s="38"/>
      <c r="AP56" s="38"/>
      <c r="AQ56" s="38"/>
    </row>
    <row r="57" spans="1:43" ht="12.75">
      <c r="A57">
        <f>IF(N57="",0,N57)</f>
        <v>2</v>
      </c>
      <c r="B57">
        <f>IF(T57="",0,T57)</f>
        <v>0</v>
      </c>
      <c r="C57">
        <f t="shared" si="2"/>
        <v>1</v>
      </c>
      <c r="D57">
        <f t="shared" si="3"/>
        <v>0</v>
      </c>
      <c r="F57" s="28"/>
      <c r="G57" s="28"/>
      <c r="H57" s="38"/>
      <c r="I57" s="38"/>
      <c r="J57" s="38"/>
      <c r="K57" s="38"/>
      <c r="L57" s="38"/>
      <c r="M57" s="38"/>
      <c r="N57" s="8">
        <f>IF(SUM(C56:D58)&gt;0,SUM(C56:C58),"")</f>
        <v>2</v>
      </c>
      <c r="O57" s="48"/>
      <c r="P57">
        <v>21</v>
      </c>
      <c r="Q57" t="s">
        <v>16</v>
      </c>
      <c r="R57">
        <v>18</v>
      </c>
      <c r="S57" s="48"/>
      <c r="T57" s="8">
        <f>IF(SUM(C56:D58)&gt;0,SUM(D56:D58),"")</f>
        <v>0</v>
      </c>
      <c r="U57" s="38"/>
      <c r="V57" s="38"/>
      <c r="W57" s="38"/>
      <c r="X57" s="38"/>
      <c r="Y57" s="38"/>
      <c r="Z57" s="38"/>
      <c r="AA57" s="2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3:43" ht="12.75">
      <c r="C58">
        <f t="shared" si="2"/>
        <v>0</v>
      </c>
      <c r="D58">
        <f t="shared" si="3"/>
        <v>0</v>
      </c>
      <c r="F58" s="28"/>
      <c r="G58" s="28"/>
      <c r="H58" s="38"/>
      <c r="I58" s="38"/>
      <c r="J58" s="38"/>
      <c r="K58" s="38"/>
      <c r="L58" s="38"/>
      <c r="M58" s="38"/>
      <c r="N58" s="5"/>
      <c r="O58" s="49"/>
      <c r="P58" s="6"/>
      <c r="Q58" s="6" t="s">
        <v>16</v>
      </c>
      <c r="R58" s="6"/>
      <c r="S58" s="49"/>
      <c r="T58" s="7"/>
      <c r="U58" s="38"/>
      <c r="V58" s="38"/>
      <c r="W58" s="38"/>
      <c r="X58" s="38"/>
      <c r="Y58" s="38"/>
      <c r="Z58" s="38"/>
      <c r="AA58" s="2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</row>
    <row r="59" spans="3:43" ht="12.75">
      <c r="C59">
        <f t="shared" si="2"/>
        <v>0</v>
      </c>
      <c r="D59">
        <f t="shared" si="3"/>
        <v>1</v>
      </c>
      <c r="F59" s="28" t="s">
        <v>268</v>
      </c>
      <c r="G59" s="28"/>
      <c r="H59" s="38" t="str">
        <f>AT22</f>
        <v>中頭Ｂ</v>
      </c>
      <c r="I59" s="38"/>
      <c r="J59" s="38"/>
      <c r="K59" s="38"/>
      <c r="L59" s="38"/>
      <c r="M59" s="38"/>
      <c r="N59" s="1"/>
      <c r="O59" s="47" t="s">
        <v>162</v>
      </c>
      <c r="P59" s="2">
        <v>10</v>
      </c>
      <c r="Q59" s="2" t="s">
        <v>16</v>
      </c>
      <c r="R59" s="2">
        <v>21</v>
      </c>
      <c r="S59" s="47" t="s">
        <v>161</v>
      </c>
      <c r="T59" s="3"/>
      <c r="U59" s="38" t="str">
        <f>AT34</f>
        <v>島尻</v>
      </c>
      <c r="V59" s="38"/>
      <c r="W59" s="38"/>
      <c r="X59" s="38"/>
      <c r="Y59" s="38"/>
      <c r="Z59" s="38"/>
      <c r="AA59" s="28"/>
      <c r="AB59" s="38" t="s">
        <v>280</v>
      </c>
      <c r="AC59" s="38"/>
      <c r="AD59" s="38"/>
      <c r="AE59" s="38"/>
      <c r="AF59" s="38"/>
      <c r="AG59" s="38"/>
      <c r="AH59" s="38" t="s">
        <v>281</v>
      </c>
      <c r="AI59" s="38"/>
      <c r="AJ59" s="38"/>
      <c r="AK59" s="38"/>
      <c r="AL59" s="38"/>
      <c r="AM59" s="38"/>
      <c r="AN59" s="38" t="s">
        <v>291</v>
      </c>
      <c r="AO59" s="38"/>
      <c r="AP59" s="38"/>
      <c r="AQ59" s="38"/>
    </row>
    <row r="60" spans="1:43" ht="12.75">
      <c r="A60">
        <f>IF(N60="",0,N60)</f>
        <v>0</v>
      </c>
      <c r="B60">
        <f>IF(T60="",0,T60)</f>
        <v>2</v>
      </c>
      <c r="C60">
        <f t="shared" si="2"/>
        <v>0</v>
      </c>
      <c r="D60">
        <f t="shared" si="3"/>
        <v>1</v>
      </c>
      <c r="F60" s="28"/>
      <c r="G60" s="28"/>
      <c r="H60" s="38"/>
      <c r="I60" s="38"/>
      <c r="J60" s="38"/>
      <c r="K60" s="38"/>
      <c r="L60" s="38"/>
      <c r="M60" s="38"/>
      <c r="N60" s="8">
        <f>IF(SUM(C59:D61)&gt;0,SUM(C59:C61),"")</f>
        <v>0</v>
      </c>
      <c r="O60" s="48"/>
      <c r="P60">
        <v>19</v>
      </c>
      <c r="Q60" t="s">
        <v>16</v>
      </c>
      <c r="R60">
        <v>21</v>
      </c>
      <c r="S60" s="48"/>
      <c r="T60" s="8">
        <f>IF(SUM(C59:D61)&gt;0,SUM(D59:D61),"")</f>
        <v>2</v>
      </c>
      <c r="U60" s="38"/>
      <c r="V60" s="38"/>
      <c r="W60" s="38"/>
      <c r="X60" s="38"/>
      <c r="Y60" s="38"/>
      <c r="Z60" s="38"/>
      <c r="AA60" s="2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3:43" ht="12.75">
      <c r="C61">
        <f t="shared" si="2"/>
        <v>0</v>
      </c>
      <c r="D61">
        <f t="shared" si="3"/>
        <v>0</v>
      </c>
      <c r="F61" s="28"/>
      <c r="G61" s="28"/>
      <c r="H61" s="38"/>
      <c r="I61" s="38"/>
      <c r="J61" s="38"/>
      <c r="K61" s="38"/>
      <c r="L61" s="38"/>
      <c r="M61" s="38"/>
      <c r="N61" s="5"/>
      <c r="O61" s="49"/>
      <c r="P61" s="6"/>
      <c r="Q61" s="6" t="s">
        <v>16</v>
      </c>
      <c r="R61" s="6"/>
      <c r="S61" s="49"/>
      <c r="T61" s="7"/>
      <c r="U61" s="38"/>
      <c r="V61" s="38"/>
      <c r="W61" s="38"/>
      <c r="X61" s="38"/>
      <c r="Y61" s="38"/>
      <c r="Z61" s="38"/>
      <c r="AA61" s="2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3:43" ht="12.75">
      <c r="C62">
        <f t="shared" si="2"/>
        <v>0</v>
      </c>
      <c r="D62">
        <f t="shared" si="3"/>
        <v>1</v>
      </c>
      <c r="F62" s="28" t="s">
        <v>266</v>
      </c>
      <c r="G62" s="28"/>
      <c r="H62" s="38" t="str">
        <f>AT14</f>
        <v>国頭</v>
      </c>
      <c r="I62" s="38"/>
      <c r="J62" s="38"/>
      <c r="K62" s="38"/>
      <c r="L62" s="38"/>
      <c r="M62" s="38"/>
      <c r="N62" s="1"/>
      <c r="O62" s="47" t="s">
        <v>162</v>
      </c>
      <c r="P62" s="2">
        <v>19</v>
      </c>
      <c r="Q62" s="2" t="s">
        <v>16</v>
      </c>
      <c r="R62" s="2">
        <v>21</v>
      </c>
      <c r="S62" s="47" t="s">
        <v>161</v>
      </c>
      <c r="T62" s="3"/>
      <c r="U62" s="38" t="str">
        <f>AT26</f>
        <v>浦添</v>
      </c>
      <c r="V62" s="38"/>
      <c r="W62" s="38"/>
      <c r="X62" s="38"/>
      <c r="Y62" s="38"/>
      <c r="Z62" s="38"/>
      <c r="AA62" s="28"/>
      <c r="AB62" s="38" t="s">
        <v>288</v>
      </c>
      <c r="AC62" s="38"/>
      <c r="AD62" s="38"/>
      <c r="AE62" s="38"/>
      <c r="AF62" s="38"/>
      <c r="AG62" s="38"/>
      <c r="AH62" s="38" t="s">
        <v>287</v>
      </c>
      <c r="AI62" s="38"/>
      <c r="AJ62" s="38"/>
      <c r="AK62" s="38"/>
      <c r="AL62" s="38"/>
      <c r="AM62" s="38"/>
      <c r="AN62" s="38" t="s">
        <v>294</v>
      </c>
      <c r="AO62" s="38"/>
      <c r="AP62" s="38"/>
      <c r="AQ62" s="38"/>
    </row>
    <row r="63" spans="1:43" ht="12.75">
      <c r="A63">
        <f>IF(N63="",0,N63)</f>
        <v>0</v>
      </c>
      <c r="B63">
        <f>IF(T63="",0,T63)</f>
        <v>2</v>
      </c>
      <c r="C63">
        <f t="shared" si="2"/>
        <v>0</v>
      </c>
      <c r="D63">
        <f t="shared" si="3"/>
        <v>1</v>
      </c>
      <c r="F63" s="28"/>
      <c r="G63" s="28"/>
      <c r="H63" s="38"/>
      <c r="I63" s="38"/>
      <c r="J63" s="38"/>
      <c r="K63" s="38"/>
      <c r="L63" s="38"/>
      <c r="M63" s="38"/>
      <c r="N63" s="8">
        <f>IF(SUM(C62:D64)&gt;0,SUM(C62:C64),"")</f>
        <v>0</v>
      </c>
      <c r="O63" s="48"/>
      <c r="P63">
        <v>16</v>
      </c>
      <c r="Q63" t="s">
        <v>16</v>
      </c>
      <c r="R63">
        <v>21</v>
      </c>
      <c r="S63" s="48"/>
      <c r="T63" s="8">
        <f>IF(SUM(C62:D64)&gt;0,SUM(D62:D64),"")</f>
        <v>2</v>
      </c>
      <c r="U63" s="38"/>
      <c r="V63" s="38"/>
      <c r="W63" s="38"/>
      <c r="X63" s="38"/>
      <c r="Y63" s="38"/>
      <c r="Z63" s="38"/>
      <c r="AA63" s="2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3:43" ht="12.75">
      <c r="C64">
        <f t="shared" si="2"/>
        <v>0</v>
      </c>
      <c r="D64">
        <f t="shared" si="3"/>
        <v>0</v>
      </c>
      <c r="F64" s="28"/>
      <c r="G64" s="28"/>
      <c r="H64" s="38"/>
      <c r="I64" s="38"/>
      <c r="J64" s="38"/>
      <c r="K64" s="38"/>
      <c r="L64" s="38"/>
      <c r="M64" s="38"/>
      <c r="N64" s="5"/>
      <c r="O64" s="49"/>
      <c r="P64" s="6"/>
      <c r="Q64" s="6" t="s">
        <v>16</v>
      </c>
      <c r="R64" s="6"/>
      <c r="S64" s="49"/>
      <c r="T64" s="7"/>
      <c r="U64" s="38"/>
      <c r="V64" s="38"/>
      <c r="W64" s="38"/>
      <c r="X64" s="38"/>
      <c r="Y64" s="38"/>
      <c r="Z64" s="38"/>
      <c r="AA64" s="2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3:43" ht="12.75">
      <c r="C65">
        <f t="shared" si="2"/>
        <v>1</v>
      </c>
      <c r="D65">
        <f t="shared" si="3"/>
        <v>0</v>
      </c>
      <c r="F65" s="28" t="s">
        <v>269</v>
      </c>
      <c r="G65" s="28"/>
      <c r="H65" s="38" t="str">
        <f>AT30</f>
        <v>那覇</v>
      </c>
      <c r="I65" s="38"/>
      <c r="J65" s="38"/>
      <c r="K65" s="38"/>
      <c r="L65" s="38"/>
      <c r="M65" s="38"/>
      <c r="N65" s="1"/>
      <c r="O65" s="47" t="s">
        <v>162</v>
      </c>
      <c r="P65" s="2">
        <v>21</v>
      </c>
      <c r="Q65" s="2" t="s">
        <v>16</v>
      </c>
      <c r="R65" s="2">
        <v>8</v>
      </c>
      <c r="S65" s="47" t="s">
        <v>161</v>
      </c>
      <c r="T65" s="3"/>
      <c r="U65" s="38" t="str">
        <f>AT42</f>
        <v>八重山</v>
      </c>
      <c r="V65" s="38"/>
      <c r="W65" s="38"/>
      <c r="X65" s="38"/>
      <c r="Y65" s="38"/>
      <c r="Z65" s="38"/>
      <c r="AA65" s="28"/>
      <c r="AB65" s="38" t="s">
        <v>295</v>
      </c>
      <c r="AC65" s="38"/>
      <c r="AD65" s="38"/>
      <c r="AE65" s="38"/>
      <c r="AF65" s="38"/>
      <c r="AG65" s="38"/>
      <c r="AH65" s="38" t="s">
        <v>297</v>
      </c>
      <c r="AI65" s="38"/>
      <c r="AJ65" s="38"/>
      <c r="AK65" s="38"/>
      <c r="AL65" s="38"/>
      <c r="AM65" s="38"/>
      <c r="AN65" s="38" t="s">
        <v>298</v>
      </c>
      <c r="AO65" s="38"/>
      <c r="AP65" s="38"/>
      <c r="AQ65" s="38"/>
    </row>
    <row r="66" spans="1:43" ht="12.75">
      <c r="A66">
        <f>IF(N66="",0,N66)</f>
        <v>2</v>
      </c>
      <c r="B66">
        <f>IF(T66="",0,T66)</f>
        <v>0</v>
      </c>
      <c r="C66">
        <f t="shared" si="2"/>
        <v>1</v>
      </c>
      <c r="D66">
        <f t="shared" si="3"/>
        <v>0</v>
      </c>
      <c r="F66" s="28"/>
      <c r="G66" s="28"/>
      <c r="H66" s="38"/>
      <c r="I66" s="38"/>
      <c r="J66" s="38"/>
      <c r="K66" s="38"/>
      <c r="L66" s="38"/>
      <c r="M66" s="38"/>
      <c r="N66" s="8">
        <f>IF(SUM(C65:D67)&gt;0,SUM(C65:C67),"")</f>
        <v>2</v>
      </c>
      <c r="O66" s="48"/>
      <c r="P66">
        <v>21</v>
      </c>
      <c r="Q66" t="s">
        <v>16</v>
      </c>
      <c r="R66">
        <v>15</v>
      </c>
      <c r="S66" s="48"/>
      <c r="T66" s="8">
        <f>IF(SUM(C65:D67)&gt;0,SUM(D65:D67),"")</f>
        <v>0</v>
      </c>
      <c r="U66" s="38"/>
      <c r="V66" s="38"/>
      <c r="W66" s="38"/>
      <c r="X66" s="38"/>
      <c r="Y66" s="38"/>
      <c r="Z66" s="38"/>
      <c r="AA66" s="2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3:43" ht="12.75">
      <c r="C67">
        <f t="shared" si="2"/>
        <v>0</v>
      </c>
      <c r="D67">
        <f t="shared" si="3"/>
        <v>0</v>
      </c>
      <c r="F67" s="28"/>
      <c r="G67" s="28"/>
      <c r="H67" s="38"/>
      <c r="I67" s="38"/>
      <c r="J67" s="38"/>
      <c r="K67" s="38"/>
      <c r="L67" s="38"/>
      <c r="M67" s="38"/>
      <c r="N67" s="5"/>
      <c r="O67" s="49"/>
      <c r="P67" s="6"/>
      <c r="Q67" s="6" t="s">
        <v>16</v>
      </c>
      <c r="R67" s="6"/>
      <c r="S67" s="49"/>
      <c r="T67" s="7"/>
      <c r="U67" s="38"/>
      <c r="V67" s="38"/>
      <c r="W67" s="38"/>
      <c r="X67" s="38"/>
      <c r="Y67" s="38"/>
      <c r="Z67" s="38"/>
      <c r="AA67" s="2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3:43" ht="12.75">
      <c r="C68">
        <f t="shared" si="2"/>
        <v>0</v>
      </c>
      <c r="D68">
        <f t="shared" si="3"/>
        <v>1</v>
      </c>
      <c r="F68" s="28" t="s">
        <v>262</v>
      </c>
      <c r="G68" s="28"/>
      <c r="H68" s="38" t="str">
        <f>AT18</f>
        <v>中頭Ａ</v>
      </c>
      <c r="I68" s="38"/>
      <c r="J68" s="38"/>
      <c r="K68" s="38"/>
      <c r="L68" s="38"/>
      <c r="M68" s="38"/>
      <c r="N68" s="1"/>
      <c r="O68" s="47" t="s">
        <v>162</v>
      </c>
      <c r="P68" s="2">
        <v>6</v>
      </c>
      <c r="Q68" s="2" t="s">
        <v>16</v>
      </c>
      <c r="R68" s="2">
        <v>21</v>
      </c>
      <c r="S68" s="47" t="s">
        <v>161</v>
      </c>
      <c r="T68" s="3"/>
      <c r="U68" s="38" t="str">
        <f>AT34</f>
        <v>島尻</v>
      </c>
      <c r="V68" s="38"/>
      <c r="W68" s="38"/>
      <c r="X68" s="38"/>
      <c r="Y68" s="38"/>
      <c r="Z68" s="38"/>
      <c r="AA68" s="28"/>
      <c r="AB68" s="38" t="s">
        <v>292</v>
      </c>
      <c r="AC68" s="38"/>
      <c r="AD68" s="38"/>
      <c r="AE68" s="38"/>
      <c r="AF68" s="38"/>
      <c r="AG68" s="38"/>
      <c r="AH68" s="38" t="s">
        <v>280</v>
      </c>
      <c r="AI68" s="38"/>
      <c r="AJ68" s="38"/>
      <c r="AK68" s="38"/>
      <c r="AL68" s="38"/>
      <c r="AM68" s="38"/>
      <c r="AN68" s="38" t="s">
        <v>278</v>
      </c>
      <c r="AO68" s="38"/>
      <c r="AP68" s="38"/>
      <c r="AQ68" s="38"/>
    </row>
    <row r="69" spans="1:43" ht="12.75">
      <c r="A69">
        <f>IF(N69="",0,N69)</f>
        <v>1</v>
      </c>
      <c r="B69">
        <f>IF(T69="",0,T69)</f>
        <v>2</v>
      </c>
      <c r="C69">
        <f t="shared" si="2"/>
        <v>1</v>
      </c>
      <c r="D69">
        <f t="shared" si="3"/>
        <v>0</v>
      </c>
      <c r="F69" s="28"/>
      <c r="G69" s="28"/>
      <c r="H69" s="38"/>
      <c r="I69" s="38"/>
      <c r="J69" s="38"/>
      <c r="K69" s="38"/>
      <c r="L69" s="38"/>
      <c r="M69" s="38"/>
      <c r="N69" s="8">
        <f>IF(SUM(C68:D70)&gt;0,SUM(C68:C70),"")</f>
        <v>1</v>
      </c>
      <c r="O69" s="48"/>
      <c r="P69">
        <v>21</v>
      </c>
      <c r="Q69" t="s">
        <v>16</v>
      </c>
      <c r="R69">
        <v>13</v>
      </c>
      <c r="S69" s="48"/>
      <c r="T69" s="8">
        <f>IF(SUM(C68:D70)&gt;0,SUM(D68:D70),"")</f>
        <v>2</v>
      </c>
      <c r="U69" s="38"/>
      <c r="V69" s="38"/>
      <c r="W69" s="38"/>
      <c r="X69" s="38"/>
      <c r="Y69" s="38"/>
      <c r="Z69" s="38"/>
      <c r="AA69" s="2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3:43" ht="12.75">
      <c r="C70">
        <f t="shared" si="2"/>
        <v>0</v>
      </c>
      <c r="D70">
        <f t="shared" si="3"/>
        <v>1</v>
      </c>
      <c r="F70" s="28"/>
      <c r="G70" s="28"/>
      <c r="H70" s="38"/>
      <c r="I70" s="38"/>
      <c r="J70" s="38"/>
      <c r="K70" s="38"/>
      <c r="L70" s="38"/>
      <c r="M70" s="38"/>
      <c r="N70" s="5"/>
      <c r="O70" s="49"/>
      <c r="P70" s="6">
        <v>12</v>
      </c>
      <c r="Q70" s="6" t="s">
        <v>16</v>
      </c>
      <c r="R70" s="6">
        <v>15</v>
      </c>
      <c r="S70" s="49"/>
      <c r="T70" s="7"/>
      <c r="U70" s="38"/>
      <c r="V70" s="38"/>
      <c r="W70" s="38"/>
      <c r="X70" s="38"/>
      <c r="Y70" s="38"/>
      <c r="Z70" s="38"/>
      <c r="AA70" s="2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3:43" ht="12.75">
      <c r="C71">
        <f t="shared" si="2"/>
        <v>1</v>
      </c>
      <c r="D71">
        <f t="shared" si="3"/>
        <v>0</v>
      </c>
      <c r="F71" s="28" t="s">
        <v>254</v>
      </c>
      <c r="G71" s="28"/>
      <c r="H71" s="38" t="str">
        <f>AT22</f>
        <v>中頭Ｂ</v>
      </c>
      <c r="I71" s="38"/>
      <c r="J71" s="38"/>
      <c r="K71" s="38"/>
      <c r="L71" s="38"/>
      <c r="M71" s="38"/>
      <c r="N71" s="1"/>
      <c r="O71" s="47" t="s">
        <v>162</v>
      </c>
      <c r="P71" s="2">
        <v>21</v>
      </c>
      <c r="Q71" s="2" t="s">
        <v>16</v>
      </c>
      <c r="R71" s="2">
        <v>7</v>
      </c>
      <c r="S71" s="47" t="s">
        <v>161</v>
      </c>
      <c r="T71" s="3"/>
      <c r="U71" s="38" t="str">
        <f>AT38</f>
        <v>宮古</v>
      </c>
      <c r="V71" s="38"/>
      <c r="W71" s="38"/>
      <c r="X71" s="38"/>
      <c r="Y71" s="38"/>
      <c r="Z71" s="38"/>
      <c r="AA71" s="28"/>
      <c r="AB71" s="38" t="s">
        <v>282</v>
      </c>
      <c r="AC71" s="38"/>
      <c r="AD71" s="38"/>
      <c r="AE71" s="38"/>
      <c r="AF71" s="38"/>
      <c r="AG71" s="38"/>
      <c r="AH71" s="38" t="s">
        <v>283</v>
      </c>
      <c r="AI71" s="38"/>
      <c r="AJ71" s="38"/>
      <c r="AK71" s="38"/>
      <c r="AL71" s="38"/>
      <c r="AM71" s="38"/>
      <c r="AN71" s="38" t="s">
        <v>280</v>
      </c>
      <c r="AO71" s="38"/>
      <c r="AP71" s="38"/>
      <c r="AQ71" s="38"/>
    </row>
    <row r="72" spans="1:43" ht="12.75">
      <c r="A72">
        <f>IF(N72="",0,N72)</f>
        <v>1</v>
      </c>
      <c r="B72">
        <f>IF(T72="",0,T72)</f>
        <v>2</v>
      </c>
      <c r="C72">
        <f t="shared" si="2"/>
        <v>0</v>
      </c>
      <c r="D72">
        <f t="shared" si="3"/>
        <v>1</v>
      </c>
      <c r="F72" s="28"/>
      <c r="G72" s="28"/>
      <c r="H72" s="38"/>
      <c r="I72" s="38"/>
      <c r="J72" s="38"/>
      <c r="K72" s="38"/>
      <c r="L72" s="38"/>
      <c r="M72" s="38"/>
      <c r="N72" s="8">
        <f>IF(SUM(C71:D73)&gt;0,SUM(C71:C73),"")</f>
        <v>1</v>
      </c>
      <c r="O72" s="48"/>
      <c r="P72">
        <v>17</v>
      </c>
      <c r="Q72" t="s">
        <v>16</v>
      </c>
      <c r="R72">
        <v>21</v>
      </c>
      <c r="S72" s="48"/>
      <c r="T72" s="8">
        <f>IF(SUM(C71:D73)&gt;0,SUM(D71:D73),"")</f>
        <v>2</v>
      </c>
      <c r="U72" s="38"/>
      <c r="V72" s="38"/>
      <c r="W72" s="38"/>
      <c r="X72" s="38"/>
      <c r="Y72" s="38"/>
      <c r="Z72" s="38"/>
      <c r="AA72" s="2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3:43" ht="12.75">
      <c r="C73">
        <f t="shared" si="2"/>
        <v>0</v>
      </c>
      <c r="D73">
        <f t="shared" si="3"/>
        <v>1</v>
      </c>
      <c r="F73" s="28"/>
      <c r="G73" s="28"/>
      <c r="H73" s="38"/>
      <c r="I73" s="38"/>
      <c r="J73" s="38"/>
      <c r="K73" s="38"/>
      <c r="L73" s="38"/>
      <c r="M73" s="38"/>
      <c r="N73" s="5"/>
      <c r="O73" s="49"/>
      <c r="P73" s="6">
        <v>9</v>
      </c>
      <c r="Q73" s="6" t="s">
        <v>16</v>
      </c>
      <c r="R73" s="6">
        <v>15</v>
      </c>
      <c r="S73" s="49"/>
      <c r="T73" s="7"/>
      <c r="U73" s="38"/>
      <c r="V73" s="38"/>
      <c r="W73" s="38"/>
      <c r="X73" s="38"/>
      <c r="Y73" s="38"/>
      <c r="Z73" s="38"/>
      <c r="AA73" s="2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3:43" ht="12.75">
      <c r="C74">
        <f t="shared" si="2"/>
        <v>0</v>
      </c>
      <c r="D74">
        <f t="shared" si="3"/>
        <v>1</v>
      </c>
      <c r="F74" s="28" t="s">
        <v>267</v>
      </c>
      <c r="G74" s="28"/>
      <c r="H74" s="38" t="str">
        <f>AT14</f>
        <v>国頭</v>
      </c>
      <c r="I74" s="38"/>
      <c r="J74" s="38"/>
      <c r="K74" s="38"/>
      <c r="L74" s="38"/>
      <c r="M74" s="38"/>
      <c r="N74" s="1"/>
      <c r="O74" s="47" t="s">
        <v>162</v>
      </c>
      <c r="P74" s="2">
        <v>12</v>
      </c>
      <c r="Q74" s="2" t="s">
        <v>16</v>
      </c>
      <c r="R74" s="2">
        <v>21</v>
      </c>
      <c r="S74" s="47" t="s">
        <v>161</v>
      </c>
      <c r="T74" s="3"/>
      <c r="U74" s="38" t="str">
        <f>AT30</f>
        <v>那覇</v>
      </c>
      <c r="V74" s="38"/>
      <c r="W74" s="38"/>
      <c r="X74" s="38"/>
      <c r="Y74" s="38"/>
      <c r="Z74" s="38"/>
      <c r="AA74" s="28"/>
      <c r="AB74" s="38" t="s">
        <v>283</v>
      </c>
      <c r="AC74" s="38"/>
      <c r="AD74" s="38"/>
      <c r="AE74" s="38"/>
      <c r="AF74" s="38"/>
      <c r="AG74" s="38"/>
      <c r="AH74" s="38" t="s">
        <v>282</v>
      </c>
      <c r="AI74" s="38"/>
      <c r="AJ74" s="38"/>
      <c r="AK74" s="38"/>
      <c r="AL74" s="38"/>
      <c r="AM74" s="38"/>
      <c r="AN74" s="38" t="s">
        <v>290</v>
      </c>
      <c r="AO74" s="38"/>
      <c r="AP74" s="38"/>
      <c r="AQ74" s="38"/>
    </row>
    <row r="75" spans="1:43" ht="12.75">
      <c r="A75">
        <f>IF(N75="",0,N75)</f>
        <v>0</v>
      </c>
      <c r="B75">
        <f>IF(T75="",0,T75)</f>
        <v>2</v>
      </c>
      <c r="C75">
        <f aca="true" t="shared" si="4" ref="C75:C94">IF(P75&gt;R75,1,0)</f>
        <v>0</v>
      </c>
      <c r="D75">
        <f aca="true" t="shared" si="5" ref="D75:D94">IF(R75&gt;P75,1,0)</f>
        <v>1</v>
      </c>
      <c r="F75" s="28"/>
      <c r="G75" s="28"/>
      <c r="H75" s="38"/>
      <c r="I75" s="38"/>
      <c r="J75" s="38"/>
      <c r="K75" s="38"/>
      <c r="L75" s="38"/>
      <c r="M75" s="38"/>
      <c r="N75" s="8">
        <f>IF(SUM(C74:D76)&gt;0,SUM(C74:C76),"")</f>
        <v>0</v>
      </c>
      <c r="O75" s="48"/>
      <c r="P75">
        <v>12</v>
      </c>
      <c r="Q75" t="s">
        <v>16</v>
      </c>
      <c r="R75">
        <v>21</v>
      </c>
      <c r="S75" s="48"/>
      <c r="T75" s="8">
        <f>IF(SUM(C74:D76)&gt;0,SUM(D74:D76),"")</f>
        <v>2</v>
      </c>
      <c r="U75" s="38"/>
      <c r="V75" s="38"/>
      <c r="W75" s="38"/>
      <c r="X75" s="38"/>
      <c r="Y75" s="38"/>
      <c r="Z75" s="38"/>
      <c r="AA75" s="2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3:43" ht="12.75">
      <c r="C76">
        <f t="shared" si="4"/>
        <v>0</v>
      </c>
      <c r="D76">
        <f t="shared" si="5"/>
        <v>0</v>
      </c>
      <c r="F76" s="28"/>
      <c r="G76" s="28"/>
      <c r="H76" s="38"/>
      <c r="I76" s="38"/>
      <c r="J76" s="38"/>
      <c r="K76" s="38"/>
      <c r="L76" s="38"/>
      <c r="M76" s="38"/>
      <c r="N76" s="5"/>
      <c r="O76" s="49"/>
      <c r="P76" s="6"/>
      <c r="Q76" s="6" t="s">
        <v>16</v>
      </c>
      <c r="R76" s="6"/>
      <c r="S76" s="49"/>
      <c r="T76" s="7"/>
      <c r="U76" s="38"/>
      <c r="V76" s="38"/>
      <c r="W76" s="38"/>
      <c r="X76" s="38"/>
      <c r="Y76" s="38"/>
      <c r="Z76" s="38"/>
      <c r="AA76" s="2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3:43" ht="12.75">
      <c r="C77">
        <f t="shared" si="4"/>
        <v>0</v>
      </c>
      <c r="D77">
        <f t="shared" si="5"/>
        <v>1</v>
      </c>
      <c r="F77" s="28" t="s">
        <v>274</v>
      </c>
      <c r="G77" s="28"/>
      <c r="H77" s="38" t="str">
        <f>AT26</f>
        <v>浦添</v>
      </c>
      <c r="I77" s="38"/>
      <c r="J77" s="38"/>
      <c r="K77" s="38"/>
      <c r="L77" s="38"/>
      <c r="M77" s="38"/>
      <c r="N77" s="1"/>
      <c r="O77" s="47" t="s">
        <v>162</v>
      </c>
      <c r="P77" s="2">
        <v>13</v>
      </c>
      <c r="Q77" s="2" t="s">
        <v>16</v>
      </c>
      <c r="R77" s="2">
        <v>21</v>
      </c>
      <c r="S77" s="47" t="s">
        <v>161</v>
      </c>
      <c r="T77" s="3"/>
      <c r="U77" s="38" t="str">
        <f>AT42</f>
        <v>八重山</v>
      </c>
      <c r="V77" s="38"/>
      <c r="W77" s="38"/>
      <c r="X77" s="38"/>
      <c r="Y77" s="38"/>
      <c r="Z77" s="38"/>
      <c r="AA77" s="28"/>
      <c r="AB77" s="38" t="s">
        <v>302</v>
      </c>
      <c r="AC77" s="38"/>
      <c r="AD77" s="38"/>
      <c r="AE77" s="38"/>
      <c r="AF77" s="38"/>
      <c r="AG77" s="38"/>
      <c r="AH77" s="38" t="s">
        <v>303</v>
      </c>
      <c r="AI77" s="38"/>
      <c r="AJ77" s="38"/>
      <c r="AK77" s="38"/>
      <c r="AL77" s="38"/>
      <c r="AM77" s="38"/>
      <c r="AN77" s="38" t="s">
        <v>304</v>
      </c>
      <c r="AO77" s="38"/>
      <c r="AP77" s="38"/>
      <c r="AQ77" s="38"/>
    </row>
    <row r="78" spans="1:43" ht="12.75">
      <c r="A78">
        <f>IF(N78="",0,N78)</f>
        <v>1</v>
      </c>
      <c r="B78">
        <f>IF(T78="",0,T78)</f>
        <v>2</v>
      </c>
      <c r="C78">
        <f t="shared" si="4"/>
        <v>1</v>
      </c>
      <c r="D78">
        <f t="shared" si="5"/>
        <v>0</v>
      </c>
      <c r="F78" s="28"/>
      <c r="G78" s="28"/>
      <c r="H78" s="38"/>
      <c r="I78" s="38"/>
      <c r="J78" s="38"/>
      <c r="K78" s="38"/>
      <c r="L78" s="38"/>
      <c r="M78" s="38"/>
      <c r="N78" s="8">
        <f>IF(SUM(C77:D79)&gt;0,SUM(C77:C79),"")</f>
        <v>1</v>
      </c>
      <c r="O78" s="48"/>
      <c r="P78">
        <v>21</v>
      </c>
      <c r="Q78" t="s">
        <v>16</v>
      </c>
      <c r="R78">
        <v>10</v>
      </c>
      <c r="S78" s="48"/>
      <c r="T78" s="8">
        <f>IF(SUM(C77:D79)&gt;0,SUM(D77:D79),"")</f>
        <v>2</v>
      </c>
      <c r="U78" s="38"/>
      <c r="V78" s="38"/>
      <c r="W78" s="38"/>
      <c r="X78" s="38"/>
      <c r="Y78" s="38"/>
      <c r="Z78" s="38"/>
      <c r="AA78" s="2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</row>
    <row r="79" spans="3:43" ht="12.75">
      <c r="C79">
        <f t="shared" si="4"/>
        <v>0</v>
      </c>
      <c r="D79">
        <f t="shared" si="5"/>
        <v>1</v>
      </c>
      <c r="F79" s="28"/>
      <c r="G79" s="28"/>
      <c r="H79" s="38"/>
      <c r="I79" s="38"/>
      <c r="J79" s="38"/>
      <c r="K79" s="38"/>
      <c r="L79" s="38"/>
      <c r="M79" s="38"/>
      <c r="N79" s="5"/>
      <c r="O79" s="49"/>
      <c r="P79" s="6">
        <v>7</v>
      </c>
      <c r="Q79" s="6" t="s">
        <v>16</v>
      </c>
      <c r="R79" s="6">
        <v>15</v>
      </c>
      <c r="S79" s="49"/>
      <c r="T79" s="7"/>
      <c r="U79" s="38"/>
      <c r="V79" s="38"/>
      <c r="W79" s="38"/>
      <c r="X79" s="38"/>
      <c r="Y79" s="38"/>
      <c r="Z79" s="38"/>
      <c r="AA79" s="2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</row>
    <row r="80" spans="3:43" ht="12.75">
      <c r="C80">
        <f t="shared" si="4"/>
        <v>1</v>
      </c>
      <c r="D80">
        <f t="shared" si="5"/>
        <v>0</v>
      </c>
      <c r="F80" s="28" t="s">
        <v>271</v>
      </c>
      <c r="G80" s="28"/>
      <c r="H80" s="38" t="str">
        <f>AT18</f>
        <v>中頭Ａ</v>
      </c>
      <c r="I80" s="38"/>
      <c r="J80" s="38"/>
      <c r="K80" s="38"/>
      <c r="L80" s="38"/>
      <c r="M80" s="38"/>
      <c r="N80" s="1"/>
      <c r="O80" s="47" t="s">
        <v>162</v>
      </c>
      <c r="P80" s="2">
        <v>21</v>
      </c>
      <c r="Q80" s="2" t="s">
        <v>16</v>
      </c>
      <c r="R80" s="2">
        <v>16</v>
      </c>
      <c r="S80" s="47" t="s">
        <v>161</v>
      </c>
      <c r="T80" s="3"/>
      <c r="U80" s="38" t="str">
        <f>AT38</f>
        <v>宮古</v>
      </c>
      <c r="V80" s="38"/>
      <c r="W80" s="38"/>
      <c r="X80" s="38"/>
      <c r="Y80" s="38"/>
      <c r="Z80" s="38"/>
      <c r="AA80" s="28"/>
      <c r="AB80" s="38" t="s">
        <v>287</v>
      </c>
      <c r="AC80" s="38"/>
      <c r="AD80" s="38"/>
      <c r="AE80" s="38"/>
      <c r="AF80" s="38"/>
      <c r="AG80" s="38"/>
      <c r="AH80" s="38" t="s">
        <v>288</v>
      </c>
      <c r="AI80" s="38"/>
      <c r="AJ80" s="38"/>
      <c r="AK80" s="38"/>
      <c r="AL80" s="38"/>
      <c r="AM80" s="38"/>
      <c r="AN80" s="38" t="s">
        <v>297</v>
      </c>
      <c r="AO80" s="38"/>
      <c r="AP80" s="38"/>
      <c r="AQ80" s="38"/>
    </row>
    <row r="81" spans="1:43" ht="12.75">
      <c r="A81">
        <f>IF(N81="",0,N81)</f>
        <v>2</v>
      </c>
      <c r="B81">
        <f>IF(T81="",0,T81)</f>
        <v>0</v>
      </c>
      <c r="C81">
        <f t="shared" si="4"/>
        <v>1</v>
      </c>
      <c r="D81">
        <f t="shared" si="5"/>
        <v>0</v>
      </c>
      <c r="F81" s="28"/>
      <c r="G81" s="28"/>
      <c r="H81" s="38"/>
      <c r="I81" s="38"/>
      <c r="J81" s="38"/>
      <c r="K81" s="38"/>
      <c r="L81" s="38"/>
      <c r="M81" s="38"/>
      <c r="N81" s="8">
        <f>IF(SUM(C80:D82)&gt;0,SUM(C80:C82),"")</f>
        <v>2</v>
      </c>
      <c r="O81" s="48"/>
      <c r="P81">
        <v>21</v>
      </c>
      <c r="Q81" t="s">
        <v>16</v>
      </c>
      <c r="R81">
        <v>14</v>
      </c>
      <c r="S81" s="48"/>
      <c r="T81" s="8">
        <f>IF(SUM(C80:D82)&gt;0,SUM(D80:D82),"")</f>
        <v>0</v>
      </c>
      <c r="U81" s="38"/>
      <c r="V81" s="38"/>
      <c r="W81" s="38"/>
      <c r="X81" s="38"/>
      <c r="Y81" s="38"/>
      <c r="Z81" s="38"/>
      <c r="AA81" s="2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</row>
    <row r="82" spans="3:43" ht="12.75">
      <c r="C82">
        <f t="shared" si="4"/>
        <v>0</v>
      </c>
      <c r="D82">
        <f t="shared" si="5"/>
        <v>0</v>
      </c>
      <c r="F82" s="28"/>
      <c r="G82" s="28"/>
      <c r="H82" s="38"/>
      <c r="I82" s="38"/>
      <c r="J82" s="38"/>
      <c r="K82" s="38"/>
      <c r="L82" s="38"/>
      <c r="M82" s="38"/>
      <c r="N82" s="5"/>
      <c r="O82" s="49"/>
      <c r="P82" s="6"/>
      <c r="Q82" s="6" t="s">
        <v>16</v>
      </c>
      <c r="R82" s="6"/>
      <c r="S82" s="49"/>
      <c r="T82" s="7"/>
      <c r="U82" s="38"/>
      <c r="V82" s="38"/>
      <c r="W82" s="38"/>
      <c r="X82" s="38"/>
      <c r="Y82" s="38"/>
      <c r="Z82" s="38"/>
      <c r="AA82" s="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</row>
    <row r="83" spans="3:43" ht="12.75">
      <c r="C83">
        <f t="shared" si="4"/>
        <v>0</v>
      </c>
      <c r="D83">
        <f t="shared" si="5"/>
        <v>1</v>
      </c>
      <c r="F83" s="28" t="s">
        <v>277</v>
      </c>
      <c r="G83" s="28"/>
      <c r="H83" s="38" t="str">
        <f>AT14</f>
        <v>国頭</v>
      </c>
      <c r="I83" s="38"/>
      <c r="J83" s="38"/>
      <c r="K83" s="38"/>
      <c r="L83" s="38"/>
      <c r="M83" s="38"/>
      <c r="N83" s="1"/>
      <c r="O83" s="47" t="s">
        <v>162</v>
      </c>
      <c r="P83" s="2">
        <v>11</v>
      </c>
      <c r="Q83" s="2" t="s">
        <v>16</v>
      </c>
      <c r="R83" s="2">
        <v>21</v>
      </c>
      <c r="S83" s="47" t="s">
        <v>161</v>
      </c>
      <c r="T83" s="3"/>
      <c r="U83" s="38" t="str">
        <f>AT34</f>
        <v>島尻</v>
      </c>
      <c r="V83" s="38"/>
      <c r="W83" s="38"/>
      <c r="X83" s="38"/>
      <c r="Y83" s="38"/>
      <c r="Z83" s="38"/>
      <c r="AA83" s="28"/>
      <c r="AB83" s="38" t="s">
        <v>286</v>
      </c>
      <c r="AC83" s="38"/>
      <c r="AD83" s="38"/>
      <c r="AE83" s="38"/>
      <c r="AF83" s="38"/>
      <c r="AG83" s="38"/>
      <c r="AH83" s="38" t="s">
        <v>289</v>
      </c>
      <c r="AI83" s="38"/>
      <c r="AJ83" s="38"/>
      <c r="AK83" s="38"/>
      <c r="AL83" s="38"/>
      <c r="AM83" s="38"/>
      <c r="AN83" s="38" t="s">
        <v>296</v>
      </c>
      <c r="AO83" s="38"/>
      <c r="AP83" s="38"/>
      <c r="AQ83" s="38"/>
    </row>
    <row r="84" spans="1:43" ht="12.75">
      <c r="A84">
        <f>IF(N84="",0,N84)</f>
        <v>0</v>
      </c>
      <c r="B84">
        <f>IF(T84="",0,T84)</f>
        <v>2</v>
      </c>
      <c r="C84">
        <f t="shared" si="4"/>
        <v>0</v>
      </c>
      <c r="D84">
        <f t="shared" si="5"/>
        <v>1</v>
      </c>
      <c r="F84" s="28"/>
      <c r="G84" s="28"/>
      <c r="H84" s="38"/>
      <c r="I84" s="38"/>
      <c r="J84" s="38"/>
      <c r="K84" s="38"/>
      <c r="L84" s="38"/>
      <c r="M84" s="38"/>
      <c r="N84" s="8">
        <f>IF(SUM(C83:D85)&gt;0,SUM(C83:C85),"")</f>
        <v>0</v>
      </c>
      <c r="O84" s="48"/>
      <c r="P84">
        <v>19</v>
      </c>
      <c r="Q84" t="s">
        <v>16</v>
      </c>
      <c r="R84">
        <v>21</v>
      </c>
      <c r="S84" s="48"/>
      <c r="T84" s="8">
        <f>IF(SUM(C83:D85)&gt;0,SUM(D83:D85),"")</f>
        <v>2</v>
      </c>
      <c r="U84" s="38"/>
      <c r="V84" s="38"/>
      <c r="W84" s="38"/>
      <c r="X84" s="38"/>
      <c r="Y84" s="38"/>
      <c r="Z84" s="38"/>
      <c r="AA84" s="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  <row r="85" spans="3:43" ht="12.75">
      <c r="C85">
        <f t="shared" si="4"/>
        <v>0</v>
      </c>
      <c r="D85">
        <f t="shared" si="5"/>
        <v>0</v>
      </c>
      <c r="F85" s="28"/>
      <c r="G85" s="28"/>
      <c r="H85" s="38"/>
      <c r="I85" s="38"/>
      <c r="J85" s="38"/>
      <c r="K85" s="38"/>
      <c r="L85" s="38"/>
      <c r="M85" s="38"/>
      <c r="N85" s="5"/>
      <c r="O85" s="49"/>
      <c r="P85" s="6"/>
      <c r="Q85" s="6" t="s">
        <v>16</v>
      </c>
      <c r="R85" s="6"/>
      <c r="S85" s="49"/>
      <c r="T85" s="7"/>
      <c r="U85" s="38"/>
      <c r="V85" s="38"/>
      <c r="W85" s="38"/>
      <c r="X85" s="38"/>
      <c r="Y85" s="38"/>
      <c r="Z85" s="38"/>
      <c r="AA85" s="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86" spans="3:43" ht="12.75">
      <c r="C86">
        <f t="shared" si="4"/>
        <v>0</v>
      </c>
      <c r="D86">
        <f t="shared" si="5"/>
        <v>1</v>
      </c>
      <c r="F86" s="28" t="s">
        <v>253</v>
      </c>
      <c r="G86" s="28"/>
      <c r="H86" s="38" t="str">
        <f>AT22</f>
        <v>中頭Ｂ</v>
      </c>
      <c r="I86" s="38"/>
      <c r="J86" s="38"/>
      <c r="K86" s="38"/>
      <c r="L86" s="38"/>
      <c r="M86" s="38"/>
      <c r="N86" s="1"/>
      <c r="O86" s="47" t="s">
        <v>162</v>
      </c>
      <c r="P86" s="2">
        <v>17</v>
      </c>
      <c r="Q86" s="2" t="s">
        <v>16</v>
      </c>
      <c r="R86" s="2">
        <v>21</v>
      </c>
      <c r="S86" s="47" t="s">
        <v>161</v>
      </c>
      <c r="T86" s="3"/>
      <c r="U86" s="38" t="str">
        <f>AT42</f>
        <v>八重山</v>
      </c>
      <c r="V86" s="38"/>
      <c r="W86" s="38"/>
      <c r="X86" s="38"/>
      <c r="Y86" s="38"/>
      <c r="Z86" s="38"/>
      <c r="AA86" s="28"/>
      <c r="AB86" s="38" t="s">
        <v>280</v>
      </c>
      <c r="AC86" s="38"/>
      <c r="AD86" s="38"/>
      <c r="AE86" s="38"/>
      <c r="AF86" s="38"/>
      <c r="AG86" s="38"/>
      <c r="AH86" s="38" t="s">
        <v>281</v>
      </c>
      <c r="AI86" s="38"/>
      <c r="AJ86" s="38"/>
      <c r="AK86" s="38"/>
      <c r="AL86" s="38"/>
      <c r="AM86" s="38"/>
      <c r="AN86" s="38" t="s">
        <v>278</v>
      </c>
      <c r="AO86" s="38"/>
      <c r="AP86" s="38"/>
      <c r="AQ86" s="38"/>
    </row>
    <row r="87" spans="1:43" ht="12.75">
      <c r="A87">
        <f>IF(N87="",0,N87)</f>
        <v>1</v>
      </c>
      <c r="B87">
        <f>IF(T87="",0,T87)</f>
        <v>2</v>
      </c>
      <c r="C87">
        <f t="shared" si="4"/>
        <v>1</v>
      </c>
      <c r="D87">
        <f t="shared" si="5"/>
        <v>0</v>
      </c>
      <c r="F87" s="28"/>
      <c r="G87" s="28"/>
      <c r="H87" s="38"/>
      <c r="I87" s="38"/>
      <c r="J87" s="38"/>
      <c r="K87" s="38"/>
      <c r="L87" s="38"/>
      <c r="M87" s="38"/>
      <c r="N87" s="8">
        <f>IF(SUM(C86:D88)&gt;0,SUM(C86:C88),"")</f>
        <v>1</v>
      </c>
      <c r="O87" s="48"/>
      <c r="P87">
        <v>21</v>
      </c>
      <c r="Q87" t="s">
        <v>16</v>
      </c>
      <c r="R87">
        <v>11</v>
      </c>
      <c r="S87" s="48"/>
      <c r="T87" s="8">
        <f>IF(SUM(C86:D88)&gt;0,SUM(D86:D88),"")</f>
        <v>2</v>
      </c>
      <c r="U87" s="38"/>
      <c r="V87" s="38"/>
      <c r="W87" s="38"/>
      <c r="X87" s="38"/>
      <c r="Y87" s="38"/>
      <c r="Z87" s="38"/>
      <c r="AA87" s="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</row>
    <row r="88" spans="3:43" ht="12.75">
      <c r="C88">
        <f t="shared" si="4"/>
        <v>0</v>
      </c>
      <c r="D88">
        <f t="shared" si="5"/>
        <v>1</v>
      </c>
      <c r="F88" s="28"/>
      <c r="G88" s="28"/>
      <c r="H88" s="38"/>
      <c r="I88" s="38"/>
      <c r="J88" s="38"/>
      <c r="K88" s="38"/>
      <c r="L88" s="38"/>
      <c r="M88" s="38"/>
      <c r="N88" s="5"/>
      <c r="O88" s="49"/>
      <c r="P88" s="6">
        <v>9</v>
      </c>
      <c r="Q88" s="6" t="s">
        <v>16</v>
      </c>
      <c r="R88" s="6">
        <v>15</v>
      </c>
      <c r="S88" s="49"/>
      <c r="T88" s="7"/>
      <c r="U88" s="38"/>
      <c r="V88" s="38"/>
      <c r="W88" s="38"/>
      <c r="X88" s="38"/>
      <c r="Y88" s="38"/>
      <c r="Z88" s="38"/>
      <c r="AA88" s="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</row>
    <row r="89" spans="3:43" ht="12.75">
      <c r="C89">
        <f t="shared" si="4"/>
        <v>1</v>
      </c>
      <c r="D89">
        <f t="shared" si="5"/>
        <v>0</v>
      </c>
      <c r="F89" s="28" t="s">
        <v>264</v>
      </c>
      <c r="G89" s="28"/>
      <c r="H89" s="38" t="str">
        <f>AT14</f>
        <v>国頭</v>
      </c>
      <c r="I89" s="38"/>
      <c r="J89" s="38"/>
      <c r="K89" s="38"/>
      <c r="L89" s="38"/>
      <c r="M89" s="38"/>
      <c r="N89" s="1"/>
      <c r="O89" s="47" t="s">
        <v>162</v>
      </c>
      <c r="P89" s="2">
        <v>28</v>
      </c>
      <c r="Q89" s="2" t="s">
        <v>16</v>
      </c>
      <c r="R89" s="2">
        <v>26</v>
      </c>
      <c r="S89" s="47" t="s">
        <v>161</v>
      </c>
      <c r="T89" s="3"/>
      <c r="U89" s="38" t="str">
        <f>AT38</f>
        <v>宮古</v>
      </c>
      <c r="V89" s="38"/>
      <c r="W89" s="38"/>
      <c r="X89" s="38"/>
      <c r="Y89" s="38"/>
      <c r="Z89" s="38"/>
      <c r="AA89" s="28"/>
      <c r="AB89" s="38" t="s">
        <v>292</v>
      </c>
      <c r="AC89" s="38"/>
      <c r="AD89" s="38"/>
      <c r="AE89" s="38"/>
      <c r="AF89" s="38"/>
      <c r="AG89" s="38"/>
      <c r="AH89" s="38" t="s">
        <v>291</v>
      </c>
      <c r="AI89" s="38"/>
      <c r="AJ89" s="38"/>
      <c r="AK89" s="38"/>
      <c r="AL89" s="38"/>
      <c r="AM89" s="38"/>
      <c r="AN89" s="38" t="s">
        <v>294</v>
      </c>
      <c r="AO89" s="38"/>
      <c r="AP89" s="38"/>
      <c r="AQ89" s="38"/>
    </row>
    <row r="90" spans="1:43" ht="12.75">
      <c r="A90">
        <f>IF(N90="",0,N90)</f>
        <v>1</v>
      </c>
      <c r="B90">
        <f>IF(T90="",0,T90)</f>
        <v>2</v>
      </c>
      <c r="C90">
        <f t="shared" si="4"/>
        <v>0</v>
      </c>
      <c r="D90">
        <f t="shared" si="5"/>
        <v>1</v>
      </c>
      <c r="F90" s="28"/>
      <c r="G90" s="28"/>
      <c r="H90" s="38"/>
      <c r="I90" s="38"/>
      <c r="J90" s="38"/>
      <c r="K90" s="38"/>
      <c r="L90" s="38"/>
      <c r="M90" s="38"/>
      <c r="N90" s="8">
        <f>IF(SUM(C89:D91)&gt;0,SUM(C89:C91),"")</f>
        <v>1</v>
      </c>
      <c r="O90" s="48"/>
      <c r="P90">
        <v>17</v>
      </c>
      <c r="Q90" t="s">
        <v>16</v>
      </c>
      <c r="R90">
        <v>21</v>
      </c>
      <c r="S90" s="48"/>
      <c r="T90" s="8">
        <f>IF(SUM(C89:D91)&gt;0,SUM(D89:D91),"")</f>
        <v>2</v>
      </c>
      <c r="U90" s="38"/>
      <c r="V90" s="38"/>
      <c r="W90" s="38"/>
      <c r="X90" s="38"/>
      <c r="Y90" s="38"/>
      <c r="Z90" s="38"/>
      <c r="AA90" s="2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</row>
    <row r="91" spans="3:43" ht="12.75">
      <c r="C91">
        <f t="shared" si="4"/>
        <v>0</v>
      </c>
      <c r="D91">
        <f t="shared" si="5"/>
        <v>1</v>
      </c>
      <c r="F91" s="28"/>
      <c r="G91" s="28"/>
      <c r="H91" s="38"/>
      <c r="I91" s="38"/>
      <c r="J91" s="38"/>
      <c r="K91" s="38"/>
      <c r="L91" s="38"/>
      <c r="M91" s="38"/>
      <c r="N91" s="5"/>
      <c r="O91" s="49"/>
      <c r="P91" s="6">
        <v>8</v>
      </c>
      <c r="Q91" s="6" t="s">
        <v>16</v>
      </c>
      <c r="R91" s="6">
        <v>15</v>
      </c>
      <c r="S91" s="49"/>
      <c r="T91" s="7"/>
      <c r="U91" s="38"/>
      <c r="V91" s="38"/>
      <c r="W91" s="38"/>
      <c r="X91" s="38"/>
      <c r="Y91" s="38"/>
      <c r="Z91" s="38"/>
      <c r="AA91" s="2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</row>
    <row r="92" spans="3:43" ht="12.75">
      <c r="C92">
        <f t="shared" si="4"/>
        <v>1</v>
      </c>
      <c r="D92">
        <f t="shared" si="5"/>
        <v>0</v>
      </c>
      <c r="F92" s="28" t="s">
        <v>265</v>
      </c>
      <c r="G92" s="28"/>
      <c r="H92" s="38" t="str">
        <f>AT18</f>
        <v>中頭Ａ</v>
      </c>
      <c r="I92" s="38"/>
      <c r="J92" s="38"/>
      <c r="K92" s="38"/>
      <c r="L92" s="38"/>
      <c r="M92" s="38"/>
      <c r="N92" s="1"/>
      <c r="O92" s="47" t="s">
        <v>162</v>
      </c>
      <c r="P92" s="2">
        <v>21</v>
      </c>
      <c r="Q92" s="2" t="s">
        <v>16</v>
      </c>
      <c r="R92" s="2">
        <v>8</v>
      </c>
      <c r="S92" s="47" t="s">
        <v>161</v>
      </c>
      <c r="T92" s="3"/>
      <c r="U92" s="38" t="str">
        <f>AT42</f>
        <v>八重山</v>
      </c>
      <c r="V92" s="38"/>
      <c r="W92" s="38"/>
      <c r="X92" s="38"/>
      <c r="Y92" s="38"/>
      <c r="Z92" s="38"/>
      <c r="AA92" s="28"/>
      <c r="AB92" s="38" t="s">
        <v>293</v>
      </c>
      <c r="AC92" s="38"/>
      <c r="AD92" s="38"/>
      <c r="AE92" s="38"/>
      <c r="AF92" s="38"/>
      <c r="AG92" s="38"/>
      <c r="AH92" s="38" t="s">
        <v>279</v>
      </c>
      <c r="AI92" s="38"/>
      <c r="AJ92" s="38"/>
      <c r="AK92" s="38"/>
      <c r="AL92" s="38"/>
      <c r="AM92" s="38"/>
      <c r="AN92" s="38" t="s">
        <v>294</v>
      </c>
      <c r="AO92" s="38"/>
      <c r="AP92" s="38"/>
      <c r="AQ92" s="38"/>
    </row>
    <row r="93" spans="1:43" ht="12.75">
      <c r="A93">
        <f>IF(N93="",0,N93)</f>
        <v>2</v>
      </c>
      <c r="B93">
        <f>IF(T93="",0,T93)</f>
        <v>0</v>
      </c>
      <c r="C93">
        <f t="shared" si="4"/>
        <v>1</v>
      </c>
      <c r="D93">
        <f t="shared" si="5"/>
        <v>0</v>
      </c>
      <c r="F93" s="28"/>
      <c r="G93" s="28"/>
      <c r="H93" s="38"/>
      <c r="I93" s="38"/>
      <c r="J93" s="38"/>
      <c r="K93" s="38"/>
      <c r="L93" s="38"/>
      <c r="M93" s="38"/>
      <c r="N93" s="8">
        <f>IF(SUM(C92:D94)&gt;0,SUM(C92:C94),"")</f>
        <v>2</v>
      </c>
      <c r="O93" s="48"/>
      <c r="P93">
        <v>21</v>
      </c>
      <c r="Q93" t="s">
        <v>16</v>
      </c>
      <c r="R93">
        <v>8</v>
      </c>
      <c r="S93" s="48"/>
      <c r="T93" s="8">
        <f>IF(SUM(C92:D94)&gt;0,SUM(D92:D94),"")</f>
        <v>0</v>
      </c>
      <c r="U93" s="38"/>
      <c r="V93" s="38"/>
      <c r="W93" s="38"/>
      <c r="X93" s="38"/>
      <c r="Y93" s="38"/>
      <c r="Z93" s="38"/>
      <c r="AA93" s="2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</row>
    <row r="94" spans="3:43" ht="12.75">
      <c r="C94">
        <f t="shared" si="4"/>
        <v>0</v>
      </c>
      <c r="D94">
        <f t="shared" si="5"/>
        <v>0</v>
      </c>
      <c r="F94" s="28"/>
      <c r="G94" s="28"/>
      <c r="H94" s="38"/>
      <c r="I94" s="38"/>
      <c r="J94" s="38"/>
      <c r="K94" s="38"/>
      <c r="L94" s="38"/>
      <c r="M94" s="38"/>
      <c r="N94" s="5"/>
      <c r="O94" s="49"/>
      <c r="P94" s="6"/>
      <c r="Q94" s="6" t="s">
        <v>16</v>
      </c>
      <c r="R94" s="6"/>
      <c r="S94" s="49"/>
      <c r="T94" s="7"/>
      <c r="U94" s="38"/>
      <c r="V94" s="38"/>
      <c r="W94" s="38"/>
      <c r="X94" s="38"/>
      <c r="Y94" s="38"/>
      <c r="Z94" s="38"/>
      <c r="AA94" s="2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</row>
  </sheetData>
  <sheetProtection/>
  <autoFilter ref="F10:F94"/>
  <mergeCells count="680">
    <mergeCell ref="AH92:AM94"/>
    <mergeCell ref="F1:CX1"/>
    <mergeCell ref="F7:AR7"/>
    <mergeCell ref="F8:AR8"/>
    <mergeCell ref="F2:AR2"/>
    <mergeCell ref="F3:AR3"/>
    <mergeCell ref="F4:AR4"/>
    <mergeCell ref="F5:AR5"/>
    <mergeCell ref="F6:AR6"/>
    <mergeCell ref="F92:F94"/>
    <mergeCell ref="G92:G94"/>
    <mergeCell ref="H92:M94"/>
    <mergeCell ref="O92:O94"/>
    <mergeCell ref="AN92:AQ94"/>
    <mergeCell ref="U89:Z91"/>
    <mergeCell ref="AA89:AA91"/>
    <mergeCell ref="AB89:AG91"/>
    <mergeCell ref="AH89:AM91"/>
    <mergeCell ref="AN89:AQ91"/>
    <mergeCell ref="S92:S94"/>
    <mergeCell ref="U92:Z94"/>
    <mergeCell ref="AA92:AA94"/>
    <mergeCell ref="AB92:AG94"/>
    <mergeCell ref="AA83:AA85"/>
    <mergeCell ref="AB83:AG85"/>
    <mergeCell ref="AH83:AM85"/>
    <mergeCell ref="U86:Z88"/>
    <mergeCell ref="AH86:AM88"/>
    <mergeCell ref="AA86:AA88"/>
    <mergeCell ref="AB86:AG88"/>
    <mergeCell ref="F89:F91"/>
    <mergeCell ref="G89:G91"/>
    <mergeCell ref="H89:M91"/>
    <mergeCell ref="O89:O91"/>
    <mergeCell ref="AA80:AA82"/>
    <mergeCell ref="AB80:AG82"/>
    <mergeCell ref="S89:S91"/>
    <mergeCell ref="AN83:AQ85"/>
    <mergeCell ref="F86:F88"/>
    <mergeCell ref="G86:G88"/>
    <mergeCell ref="H86:M88"/>
    <mergeCell ref="O86:O88"/>
    <mergeCell ref="S86:S88"/>
    <mergeCell ref="U83:Z85"/>
    <mergeCell ref="AN86:AQ88"/>
    <mergeCell ref="AB77:AG79"/>
    <mergeCell ref="AH77:AM79"/>
    <mergeCell ref="AN80:AQ82"/>
    <mergeCell ref="F83:F85"/>
    <mergeCell ref="G83:G85"/>
    <mergeCell ref="H83:M85"/>
    <mergeCell ref="O83:O85"/>
    <mergeCell ref="S83:S85"/>
    <mergeCell ref="U80:Z82"/>
    <mergeCell ref="AH80:AM82"/>
    <mergeCell ref="AB74:AG76"/>
    <mergeCell ref="AH74:AM76"/>
    <mergeCell ref="AN77:AQ79"/>
    <mergeCell ref="F80:F82"/>
    <mergeCell ref="G80:G82"/>
    <mergeCell ref="H80:M82"/>
    <mergeCell ref="O80:O82"/>
    <mergeCell ref="S80:S82"/>
    <mergeCell ref="U77:Z79"/>
    <mergeCell ref="AA77:AA79"/>
    <mergeCell ref="AB71:AG73"/>
    <mergeCell ref="AH71:AM73"/>
    <mergeCell ref="AN74:AQ76"/>
    <mergeCell ref="F77:F79"/>
    <mergeCell ref="G77:G79"/>
    <mergeCell ref="H77:M79"/>
    <mergeCell ref="O77:O79"/>
    <mergeCell ref="S77:S79"/>
    <mergeCell ref="U74:Z76"/>
    <mergeCell ref="AA74:AA76"/>
    <mergeCell ref="AB68:AG70"/>
    <mergeCell ref="AH68:AM70"/>
    <mergeCell ref="AN71:AQ73"/>
    <mergeCell ref="F74:F76"/>
    <mergeCell ref="G74:G76"/>
    <mergeCell ref="H74:M76"/>
    <mergeCell ref="O74:O76"/>
    <mergeCell ref="S74:S76"/>
    <mergeCell ref="U71:Z73"/>
    <mergeCell ref="AA71:AA73"/>
    <mergeCell ref="AB65:AG67"/>
    <mergeCell ref="AH65:AM67"/>
    <mergeCell ref="AN68:AQ70"/>
    <mergeCell ref="F71:F73"/>
    <mergeCell ref="G71:G73"/>
    <mergeCell ref="H71:M73"/>
    <mergeCell ref="O71:O73"/>
    <mergeCell ref="S71:S73"/>
    <mergeCell ref="U68:Z70"/>
    <mergeCell ref="AA68:AA70"/>
    <mergeCell ref="AB62:AG64"/>
    <mergeCell ref="AH62:AM64"/>
    <mergeCell ref="AN65:AQ67"/>
    <mergeCell ref="F68:F70"/>
    <mergeCell ref="G68:G70"/>
    <mergeCell ref="H68:M70"/>
    <mergeCell ref="O68:O70"/>
    <mergeCell ref="S68:S70"/>
    <mergeCell ref="U65:Z67"/>
    <mergeCell ref="AA65:AA67"/>
    <mergeCell ref="AB59:AG61"/>
    <mergeCell ref="AH59:AM61"/>
    <mergeCell ref="AN62:AQ64"/>
    <mergeCell ref="F65:F67"/>
    <mergeCell ref="G65:G67"/>
    <mergeCell ref="H65:M67"/>
    <mergeCell ref="O65:O67"/>
    <mergeCell ref="S65:S67"/>
    <mergeCell ref="U62:Z64"/>
    <mergeCell ref="AA62:AA64"/>
    <mergeCell ref="AB56:AG58"/>
    <mergeCell ref="AH56:AM58"/>
    <mergeCell ref="AN59:AQ61"/>
    <mergeCell ref="F62:F64"/>
    <mergeCell ref="G62:G64"/>
    <mergeCell ref="H62:M64"/>
    <mergeCell ref="O62:O64"/>
    <mergeCell ref="S62:S64"/>
    <mergeCell ref="U59:Z61"/>
    <mergeCell ref="AA59:AA61"/>
    <mergeCell ref="AB53:AG55"/>
    <mergeCell ref="AH53:AM55"/>
    <mergeCell ref="AN56:AQ58"/>
    <mergeCell ref="F59:F61"/>
    <mergeCell ref="G59:G61"/>
    <mergeCell ref="H59:M61"/>
    <mergeCell ref="O59:O61"/>
    <mergeCell ref="S59:S61"/>
    <mergeCell ref="U56:Z58"/>
    <mergeCell ref="AA56:AA58"/>
    <mergeCell ref="AB50:AG52"/>
    <mergeCell ref="AH50:AM52"/>
    <mergeCell ref="AN53:AQ55"/>
    <mergeCell ref="F56:F58"/>
    <mergeCell ref="G56:G58"/>
    <mergeCell ref="H56:M58"/>
    <mergeCell ref="O56:O58"/>
    <mergeCell ref="S56:S58"/>
    <mergeCell ref="U53:Z55"/>
    <mergeCell ref="AA53:AA55"/>
    <mergeCell ref="AB47:AG49"/>
    <mergeCell ref="AH47:AM49"/>
    <mergeCell ref="AN50:AQ52"/>
    <mergeCell ref="F53:F55"/>
    <mergeCell ref="G53:G55"/>
    <mergeCell ref="H53:M55"/>
    <mergeCell ref="O53:O55"/>
    <mergeCell ref="S53:S55"/>
    <mergeCell ref="U50:Z52"/>
    <mergeCell ref="AA50:AA52"/>
    <mergeCell ref="AB44:AG46"/>
    <mergeCell ref="AH44:AM46"/>
    <mergeCell ref="AN47:AQ49"/>
    <mergeCell ref="F50:F52"/>
    <mergeCell ref="G50:G52"/>
    <mergeCell ref="H50:M52"/>
    <mergeCell ref="O50:O52"/>
    <mergeCell ref="S50:S52"/>
    <mergeCell ref="U47:Z49"/>
    <mergeCell ref="AA47:AA49"/>
    <mergeCell ref="AA41:AA43"/>
    <mergeCell ref="S41:S43"/>
    <mergeCell ref="AN44:AQ46"/>
    <mergeCell ref="F47:F49"/>
    <mergeCell ref="G47:G49"/>
    <mergeCell ref="H47:M49"/>
    <mergeCell ref="O47:O49"/>
    <mergeCell ref="S47:S49"/>
    <mergeCell ref="U44:Z46"/>
    <mergeCell ref="AA44:AA46"/>
    <mergeCell ref="AT55:AX55"/>
    <mergeCell ref="AY55:BC55"/>
    <mergeCell ref="AN41:AQ43"/>
    <mergeCell ref="AY42:BC43"/>
    <mergeCell ref="BB44:BC45"/>
    <mergeCell ref="AY44:AZ45"/>
    <mergeCell ref="BA44:BA45"/>
    <mergeCell ref="AS38:AS41"/>
    <mergeCell ref="AY48:BC48"/>
    <mergeCell ref="BD55:BH55"/>
    <mergeCell ref="BI55:BM55"/>
    <mergeCell ref="AT53:AX53"/>
    <mergeCell ref="AY53:BC53"/>
    <mergeCell ref="BD53:BH53"/>
    <mergeCell ref="BI53:BM53"/>
    <mergeCell ref="AY54:BC54"/>
    <mergeCell ref="BD54:BH54"/>
    <mergeCell ref="BI54:BM54"/>
    <mergeCell ref="AT54:AX54"/>
    <mergeCell ref="H41:M43"/>
    <mergeCell ref="O41:O43"/>
    <mergeCell ref="CF44:CG45"/>
    <mergeCell ref="BX42:CB43"/>
    <mergeCell ref="BN42:BR43"/>
    <mergeCell ref="BN44:BO45"/>
    <mergeCell ref="CA44:CB45"/>
    <mergeCell ref="AB41:AG43"/>
    <mergeCell ref="AH41:AM43"/>
    <mergeCell ref="U41:Z43"/>
    <mergeCell ref="BN50:BR50"/>
    <mergeCell ref="BK44:BK45"/>
    <mergeCell ref="CC42:CG43"/>
    <mergeCell ref="CC44:CD45"/>
    <mergeCell ref="CE44:CE45"/>
    <mergeCell ref="BS42:BW43"/>
    <mergeCell ref="BS44:BT45"/>
    <mergeCell ref="BP44:BP45"/>
    <mergeCell ref="BQ44:BR45"/>
    <mergeCell ref="BX44:BY45"/>
    <mergeCell ref="F44:F46"/>
    <mergeCell ref="G44:G46"/>
    <mergeCell ref="H44:M46"/>
    <mergeCell ref="O44:O46"/>
    <mergeCell ref="S44:S46"/>
    <mergeCell ref="BI44:BJ45"/>
    <mergeCell ref="AS42:AS45"/>
    <mergeCell ref="AT42:AX45"/>
    <mergeCell ref="F41:F43"/>
    <mergeCell ref="G41:G43"/>
    <mergeCell ref="CE36:CE37"/>
    <mergeCell ref="CF36:CG37"/>
    <mergeCell ref="CH36:CI37"/>
    <mergeCell ref="CE32:CE33"/>
    <mergeCell ref="BN55:BR55"/>
    <mergeCell ref="BN54:BR54"/>
    <mergeCell ref="BZ44:BZ45"/>
    <mergeCell ref="BU44:BU45"/>
    <mergeCell ref="BV44:BW45"/>
    <mergeCell ref="BN53:BR53"/>
    <mergeCell ref="CK36:CL37"/>
    <mergeCell ref="CV42:CX45"/>
    <mergeCell ref="CM43:CM44"/>
    <mergeCell ref="CN43:CN44"/>
    <mergeCell ref="CO43:CO44"/>
    <mergeCell ref="CS42:CU45"/>
    <mergeCell ref="CP42:CR45"/>
    <mergeCell ref="CH42:CL45"/>
    <mergeCell ref="CV38:CX41"/>
    <mergeCell ref="CM39:CM40"/>
    <mergeCell ref="CS38:CU41"/>
    <mergeCell ref="CP38:CR41"/>
    <mergeCell ref="BD42:BH43"/>
    <mergeCell ref="BD44:BE45"/>
    <mergeCell ref="BF44:BF45"/>
    <mergeCell ref="BG44:BH45"/>
    <mergeCell ref="BX38:CB39"/>
    <mergeCell ref="BX40:BY41"/>
    <mergeCell ref="CH38:CL39"/>
    <mergeCell ref="CJ40:CJ41"/>
    <mergeCell ref="BB40:BC41"/>
    <mergeCell ref="CN39:CN40"/>
    <mergeCell ref="CO39:CO40"/>
    <mergeCell ref="CK40:CL41"/>
    <mergeCell ref="CH40:CI41"/>
    <mergeCell ref="CA40:CB41"/>
    <mergeCell ref="CC38:CG41"/>
    <mergeCell ref="BZ40:BZ41"/>
    <mergeCell ref="BI42:BM43"/>
    <mergeCell ref="BS40:BT41"/>
    <mergeCell ref="BU40:BU41"/>
    <mergeCell ref="BQ40:BR41"/>
    <mergeCell ref="BL40:BM41"/>
    <mergeCell ref="BN40:BO41"/>
    <mergeCell ref="BP40:BP41"/>
    <mergeCell ref="BI40:BJ41"/>
    <mergeCell ref="BK40:BK41"/>
    <mergeCell ref="CJ36:CJ37"/>
    <mergeCell ref="CA32:CB33"/>
    <mergeCell ref="CC32:CD33"/>
    <mergeCell ref="BD40:BE41"/>
    <mergeCell ref="BG36:BH37"/>
    <mergeCell ref="BI36:BJ37"/>
    <mergeCell ref="BK36:BK37"/>
    <mergeCell ref="BL36:BM37"/>
    <mergeCell ref="BN36:BO37"/>
    <mergeCell ref="BS38:BW39"/>
    <mergeCell ref="CS34:CU37"/>
    <mergeCell ref="CV34:CX37"/>
    <mergeCell ref="CM35:CM36"/>
    <mergeCell ref="CN35:CN36"/>
    <mergeCell ref="CO35:CO36"/>
    <mergeCell ref="CP34:CR37"/>
    <mergeCell ref="CH30:CL31"/>
    <mergeCell ref="CC34:CG35"/>
    <mergeCell ref="CH34:CL35"/>
    <mergeCell ref="CF32:CG33"/>
    <mergeCell ref="CK32:CL33"/>
    <mergeCell ref="CJ32:CJ33"/>
    <mergeCell ref="CH32:CI33"/>
    <mergeCell ref="CH26:CL27"/>
    <mergeCell ref="CH28:CI29"/>
    <mergeCell ref="CJ28:CJ29"/>
    <mergeCell ref="BF36:BF37"/>
    <mergeCell ref="BN34:BR35"/>
    <mergeCell ref="BP36:BP37"/>
    <mergeCell ref="BX30:CB31"/>
    <mergeCell ref="BX32:BY33"/>
    <mergeCell ref="BS34:BW35"/>
    <mergeCell ref="CK28:CL29"/>
    <mergeCell ref="CH18:CL19"/>
    <mergeCell ref="CC20:CD21"/>
    <mergeCell ref="CE20:CE21"/>
    <mergeCell ref="BD36:BE37"/>
    <mergeCell ref="CC30:CG31"/>
    <mergeCell ref="CC36:CD37"/>
    <mergeCell ref="BX34:CB37"/>
    <mergeCell ref="BQ32:BR33"/>
    <mergeCell ref="BU36:BU37"/>
    <mergeCell ref="BP32:BP33"/>
    <mergeCell ref="BX10:CB10"/>
    <mergeCell ref="BX12:BY12"/>
    <mergeCell ref="CH24:CI25"/>
    <mergeCell ref="CJ24:CJ25"/>
    <mergeCell ref="CH13:CL13"/>
    <mergeCell ref="CH14:CL15"/>
    <mergeCell ref="CK16:CL17"/>
    <mergeCell ref="CK20:CL21"/>
    <mergeCell ref="CH16:CI17"/>
    <mergeCell ref="CJ16:CJ17"/>
    <mergeCell ref="CC12:CD12"/>
    <mergeCell ref="CF12:CG12"/>
    <mergeCell ref="BZ16:BZ17"/>
    <mergeCell ref="CA16:CB17"/>
    <mergeCell ref="CF16:CG17"/>
    <mergeCell ref="CE16:CE17"/>
    <mergeCell ref="CA12:CB12"/>
    <mergeCell ref="BN32:BO33"/>
    <mergeCell ref="BK32:BK33"/>
    <mergeCell ref="BS30:BW33"/>
    <mergeCell ref="BV36:BW37"/>
    <mergeCell ref="BS36:BT37"/>
    <mergeCell ref="BI30:BM31"/>
    <mergeCell ref="BN30:BR31"/>
    <mergeCell ref="BL32:BM33"/>
    <mergeCell ref="BV40:BW41"/>
    <mergeCell ref="BI38:BM39"/>
    <mergeCell ref="AY34:BC35"/>
    <mergeCell ref="BD34:BH35"/>
    <mergeCell ref="AY36:AZ37"/>
    <mergeCell ref="BA36:BA37"/>
    <mergeCell ref="BN38:BR39"/>
    <mergeCell ref="BQ36:BR37"/>
    <mergeCell ref="BB36:BC37"/>
    <mergeCell ref="BI34:BM35"/>
    <mergeCell ref="BL44:BM45"/>
    <mergeCell ref="AT47:AX47"/>
    <mergeCell ref="BN48:BR48"/>
    <mergeCell ref="BN49:BR49"/>
    <mergeCell ref="AT48:AX48"/>
    <mergeCell ref="AT49:AX49"/>
    <mergeCell ref="AY47:BC47"/>
    <mergeCell ref="BI49:BM49"/>
    <mergeCell ref="BN47:BR47"/>
    <mergeCell ref="BD52:BH52"/>
    <mergeCell ref="AY49:BC49"/>
    <mergeCell ref="AT51:AX51"/>
    <mergeCell ref="AY50:BC50"/>
    <mergeCell ref="AN10:AQ10"/>
    <mergeCell ref="BD14:BH15"/>
    <mergeCell ref="BD16:BE17"/>
    <mergeCell ref="BD48:BH48"/>
    <mergeCell ref="AY10:BC10"/>
    <mergeCell ref="BF24:BF25"/>
    <mergeCell ref="AA11:AA13"/>
    <mergeCell ref="H10:M10"/>
    <mergeCell ref="N10:T10"/>
    <mergeCell ref="U10:Z10"/>
    <mergeCell ref="S11:S13"/>
    <mergeCell ref="AY52:BC52"/>
    <mergeCell ref="AT26:AX29"/>
    <mergeCell ref="AY26:BC27"/>
    <mergeCell ref="AY51:BC51"/>
    <mergeCell ref="AT52:AX52"/>
    <mergeCell ref="AB10:AG10"/>
    <mergeCell ref="AH10:AM10"/>
    <mergeCell ref="BD50:BH50"/>
    <mergeCell ref="AT38:AX41"/>
    <mergeCell ref="AY38:BC39"/>
    <mergeCell ref="BD38:BH39"/>
    <mergeCell ref="BF40:BF41"/>
    <mergeCell ref="AT50:AX50"/>
    <mergeCell ref="BG40:BH41"/>
    <mergeCell ref="AY40:AZ41"/>
    <mergeCell ref="BI52:BM52"/>
    <mergeCell ref="BN52:BR52"/>
    <mergeCell ref="BI48:BM48"/>
    <mergeCell ref="BD47:BH47"/>
    <mergeCell ref="BI47:BM47"/>
    <mergeCell ref="BD49:BH49"/>
    <mergeCell ref="BI50:BM50"/>
    <mergeCell ref="BD51:BH51"/>
    <mergeCell ref="BI51:BM51"/>
    <mergeCell ref="BN51:BR51"/>
    <mergeCell ref="CV10:CX13"/>
    <mergeCell ref="BS11:BW11"/>
    <mergeCell ref="BS10:BW10"/>
    <mergeCell ref="CM10:CO13"/>
    <mergeCell ref="CP10:CR13"/>
    <mergeCell ref="CC13:CG13"/>
    <mergeCell ref="CH12:CI12"/>
    <mergeCell ref="CK12:CL12"/>
    <mergeCell ref="BS12:BT12"/>
    <mergeCell ref="BX11:CB11"/>
    <mergeCell ref="CS10:CU13"/>
    <mergeCell ref="BV12:BW12"/>
    <mergeCell ref="BI13:BM13"/>
    <mergeCell ref="BN10:BR10"/>
    <mergeCell ref="BX13:CB13"/>
    <mergeCell ref="CH10:CL10"/>
    <mergeCell ref="BN12:BO12"/>
    <mergeCell ref="BQ12:BR12"/>
    <mergeCell ref="CC10:CG10"/>
    <mergeCell ref="CC11:CG11"/>
    <mergeCell ref="AY11:BC11"/>
    <mergeCell ref="AY12:AZ12"/>
    <mergeCell ref="BB12:BC12"/>
    <mergeCell ref="BS13:BW13"/>
    <mergeCell ref="BI10:BM10"/>
    <mergeCell ref="BI12:BJ12"/>
    <mergeCell ref="BL12:BM12"/>
    <mergeCell ref="BD12:BE12"/>
    <mergeCell ref="BD10:BH10"/>
    <mergeCell ref="BD11:BH11"/>
    <mergeCell ref="AB17:AG19"/>
    <mergeCell ref="AH17:AM19"/>
    <mergeCell ref="AN11:AQ13"/>
    <mergeCell ref="AS10:AX13"/>
    <mergeCell ref="CH11:CL11"/>
    <mergeCell ref="BN13:BR13"/>
    <mergeCell ref="BI11:BM11"/>
    <mergeCell ref="BN11:BR11"/>
    <mergeCell ref="AY13:BC13"/>
    <mergeCell ref="BD13:BH13"/>
    <mergeCell ref="U11:Z13"/>
    <mergeCell ref="F14:F16"/>
    <mergeCell ref="G14:G16"/>
    <mergeCell ref="H14:M16"/>
    <mergeCell ref="AH11:AM13"/>
    <mergeCell ref="BG12:BH12"/>
    <mergeCell ref="AB11:AG13"/>
    <mergeCell ref="AB14:AG16"/>
    <mergeCell ref="BF16:BF17"/>
    <mergeCell ref="BG16:BH17"/>
    <mergeCell ref="AA14:AA16"/>
    <mergeCell ref="AS14:AS17"/>
    <mergeCell ref="O17:O19"/>
    <mergeCell ref="O20:O22"/>
    <mergeCell ref="F11:F13"/>
    <mergeCell ref="G11:G13"/>
    <mergeCell ref="H11:M13"/>
    <mergeCell ref="O11:O13"/>
    <mergeCell ref="S14:S16"/>
    <mergeCell ref="U14:Z16"/>
    <mergeCell ref="U17:Z19"/>
    <mergeCell ref="AY14:BC17"/>
    <mergeCell ref="AT18:AX21"/>
    <mergeCell ref="BS16:BT17"/>
    <mergeCell ref="BU16:BU17"/>
    <mergeCell ref="O14:O16"/>
    <mergeCell ref="AN17:AQ19"/>
    <mergeCell ref="AS18:AS21"/>
    <mergeCell ref="AH14:AM16"/>
    <mergeCell ref="AN14:AQ16"/>
    <mergeCell ref="F17:F19"/>
    <mergeCell ref="AN20:AQ22"/>
    <mergeCell ref="S20:S22"/>
    <mergeCell ref="U20:Z22"/>
    <mergeCell ref="F20:F22"/>
    <mergeCell ref="G20:G22"/>
    <mergeCell ref="S17:S19"/>
    <mergeCell ref="G17:G19"/>
    <mergeCell ref="H17:M19"/>
    <mergeCell ref="H20:M22"/>
    <mergeCell ref="AA17:AA19"/>
    <mergeCell ref="AT14:AX17"/>
    <mergeCell ref="CV14:CX17"/>
    <mergeCell ref="CM15:CM16"/>
    <mergeCell ref="CN15:CN16"/>
    <mergeCell ref="CO15:CO16"/>
    <mergeCell ref="CP14:CR17"/>
    <mergeCell ref="BV16:BW17"/>
    <mergeCell ref="BL16:BM17"/>
    <mergeCell ref="BN16:BO17"/>
    <mergeCell ref="CS14:CU17"/>
    <mergeCell ref="BN14:BR15"/>
    <mergeCell ref="BV20:BW21"/>
    <mergeCell ref="BQ20:BR21"/>
    <mergeCell ref="BX20:BY21"/>
    <mergeCell ref="CJ20:CJ21"/>
    <mergeCell ref="CC14:CG15"/>
    <mergeCell ref="CC16:CD17"/>
    <mergeCell ref="BZ20:BZ21"/>
    <mergeCell ref="CA20:CB21"/>
    <mergeCell ref="CF20:CG21"/>
    <mergeCell ref="CC18:CG19"/>
    <mergeCell ref="AY20:AZ21"/>
    <mergeCell ref="BA20:BA21"/>
    <mergeCell ref="BD18:BH21"/>
    <mergeCell ref="BI18:BM19"/>
    <mergeCell ref="BB20:BC21"/>
    <mergeCell ref="BI20:BJ21"/>
    <mergeCell ref="AY18:BC19"/>
    <mergeCell ref="BK16:BK17"/>
    <mergeCell ref="BP20:BP21"/>
    <mergeCell ref="BI14:BM15"/>
    <mergeCell ref="BS20:BT21"/>
    <mergeCell ref="BX18:CB19"/>
    <mergeCell ref="BX16:BY17"/>
    <mergeCell ref="BX14:CB15"/>
    <mergeCell ref="BI16:BJ17"/>
    <mergeCell ref="BP16:BP17"/>
    <mergeCell ref="BQ16:BR17"/>
    <mergeCell ref="CM19:CM20"/>
    <mergeCell ref="CN19:CN20"/>
    <mergeCell ref="CO19:CO20"/>
    <mergeCell ref="CS18:CU21"/>
    <mergeCell ref="BK20:BK21"/>
    <mergeCell ref="BS14:BW15"/>
    <mergeCell ref="BN18:BR19"/>
    <mergeCell ref="BL20:BM21"/>
    <mergeCell ref="BS18:BW19"/>
    <mergeCell ref="BU20:BU21"/>
    <mergeCell ref="CP18:CR21"/>
    <mergeCell ref="CH20:CI21"/>
    <mergeCell ref="BN22:BR23"/>
    <mergeCell ref="CV22:CX25"/>
    <mergeCell ref="CS22:CU25"/>
    <mergeCell ref="CM23:CM24"/>
    <mergeCell ref="CN23:CN24"/>
    <mergeCell ref="CO23:CO24"/>
    <mergeCell ref="BN20:BO21"/>
    <mergeCell ref="CV18:CX21"/>
    <mergeCell ref="CP22:CR25"/>
    <mergeCell ref="BN24:BO25"/>
    <mergeCell ref="BP24:BP25"/>
    <mergeCell ref="CF24:CG25"/>
    <mergeCell ref="CC22:CG23"/>
    <mergeCell ref="CK24:CL25"/>
    <mergeCell ref="CH22:CL23"/>
    <mergeCell ref="BZ24:BZ25"/>
    <mergeCell ref="BX22:CB23"/>
    <mergeCell ref="CC24:CD25"/>
    <mergeCell ref="CE24:CE25"/>
    <mergeCell ref="AA20:AA22"/>
    <mergeCell ref="AH23:AM25"/>
    <mergeCell ref="BA24:BA25"/>
    <mergeCell ref="U23:Z25"/>
    <mergeCell ref="BS24:BT25"/>
    <mergeCell ref="BX24:BY25"/>
    <mergeCell ref="BS22:BW23"/>
    <mergeCell ref="BD24:BE25"/>
    <mergeCell ref="BG24:BH25"/>
    <mergeCell ref="BD22:BH23"/>
    <mergeCell ref="BI22:BM25"/>
    <mergeCell ref="AB23:AG25"/>
    <mergeCell ref="AY22:BC23"/>
    <mergeCell ref="BV24:BW25"/>
    <mergeCell ref="BB24:BC25"/>
    <mergeCell ref="AB20:AG22"/>
    <mergeCell ref="AH20:AM22"/>
    <mergeCell ref="BQ24:BR25"/>
    <mergeCell ref="AA23:AA25"/>
    <mergeCell ref="AS22:AS25"/>
    <mergeCell ref="AT22:AX25"/>
    <mergeCell ref="AY24:AZ25"/>
    <mergeCell ref="AY28:AZ29"/>
    <mergeCell ref="BA28:BA29"/>
    <mergeCell ref="BB28:BC29"/>
    <mergeCell ref="AH29:AM31"/>
    <mergeCell ref="AA26:AA28"/>
    <mergeCell ref="AB26:AG28"/>
    <mergeCell ref="AA29:AA31"/>
    <mergeCell ref="AB29:AG31"/>
    <mergeCell ref="AT30:AX33"/>
    <mergeCell ref="AB32:AG34"/>
    <mergeCell ref="F23:F25"/>
    <mergeCell ref="G23:G25"/>
    <mergeCell ref="AN26:AQ28"/>
    <mergeCell ref="F26:F28"/>
    <mergeCell ref="G26:G28"/>
    <mergeCell ref="H26:M28"/>
    <mergeCell ref="O26:O28"/>
    <mergeCell ref="AN23:AQ25"/>
    <mergeCell ref="AH26:AM28"/>
    <mergeCell ref="H23:M25"/>
    <mergeCell ref="CF28:CG29"/>
    <mergeCell ref="O23:O25"/>
    <mergeCell ref="S23:S25"/>
    <mergeCell ref="G29:G31"/>
    <mergeCell ref="H29:M31"/>
    <mergeCell ref="O29:O31"/>
    <mergeCell ref="S26:S28"/>
    <mergeCell ref="S29:S31"/>
    <mergeCell ref="CA24:CB25"/>
    <mergeCell ref="BU24:BU25"/>
    <mergeCell ref="BD26:BH27"/>
    <mergeCell ref="BI26:BM27"/>
    <mergeCell ref="BD28:BE29"/>
    <mergeCell ref="BL28:BM29"/>
    <mergeCell ref="BF28:BF29"/>
    <mergeCell ref="BG28:BH29"/>
    <mergeCell ref="BS28:BT29"/>
    <mergeCell ref="CV26:CX29"/>
    <mergeCell ref="CM27:CM28"/>
    <mergeCell ref="CN27:CN28"/>
    <mergeCell ref="CO27:CO28"/>
    <mergeCell ref="CP26:CR29"/>
    <mergeCell ref="CS26:CU29"/>
    <mergeCell ref="CC26:CG27"/>
    <mergeCell ref="CC28:CD29"/>
    <mergeCell ref="CE28:CE29"/>
    <mergeCell ref="BN26:BR29"/>
    <mergeCell ref="BX28:BY29"/>
    <mergeCell ref="BI28:BJ29"/>
    <mergeCell ref="BK28:BK29"/>
    <mergeCell ref="BZ28:BZ29"/>
    <mergeCell ref="CA28:CB29"/>
    <mergeCell ref="BS26:BW27"/>
    <mergeCell ref="BU28:BU29"/>
    <mergeCell ref="BV28:BW29"/>
    <mergeCell ref="BX26:CB27"/>
    <mergeCell ref="CV30:CX33"/>
    <mergeCell ref="CM31:CM32"/>
    <mergeCell ref="CN31:CN32"/>
    <mergeCell ref="CO31:CO32"/>
    <mergeCell ref="CP30:CR33"/>
    <mergeCell ref="CS30:CU33"/>
    <mergeCell ref="AN29:AQ31"/>
    <mergeCell ref="AS26:AS29"/>
    <mergeCell ref="AH32:AM34"/>
    <mergeCell ref="F32:F34"/>
    <mergeCell ref="G32:G34"/>
    <mergeCell ref="F29:F31"/>
    <mergeCell ref="U29:Z31"/>
    <mergeCell ref="U26:Z28"/>
    <mergeCell ref="AY30:BC31"/>
    <mergeCell ref="BD30:BH31"/>
    <mergeCell ref="BB32:BC33"/>
    <mergeCell ref="BF32:BF33"/>
    <mergeCell ref="BD32:BE33"/>
    <mergeCell ref="AA32:AA34"/>
    <mergeCell ref="AS34:AS37"/>
    <mergeCell ref="AT34:AX37"/>
    <mergeCell ref="AB35:AG37"/>
    <mergeCell ref="AH35:AM37"/>
    <mergeCell ref="S35:S37"/>
    <mergeCell ref="H35:M37"/>
    <mergeCell ref="BI32:BJ33"/>
    <mergeCell ref="F35:F37"/>
    <mergeCell ref="G35:G37"/>
    <mergeCell ref="AH38:AM40"/>
    <mergeCell ref="U35:Z37"/>
    <mergeCell ref="AA35:AA37"/>
    <mergeCell ref="AN32:AQ34"/>
    <mergeCell ref="BA40:BA41"/>
    <mergeCell ref="BZ32:BZ33"/>
    <mergeCell ref="H32:M34"/>
    <mergeCell ref="O32:O34"/>
    <mergeCell ref="AY32:AZ33"/>
    <mergeCell ref="BA32:BA33"/>
    <mergeCell ref="O35:O37"/>
    <mergeCell ref="S32:S34"/>
    <mergeCell ref="U32:Z34"/>
    <mergeCell ref="BG32:BH33"/>
    <mergeCell ref="AS30:AS33"/>
    <mergeCell ref="AN35:AQ37"/>
    <mergeCell ref="AA38:AA40"/>
    <mergeCell ref="AB38:AG40"/>
    <mergeCell ref="U38:Z40"/>
    <mergeCell ref="F38:F40"/>
    <mergeCell ref="G38:G40"/>
    <mergeCell ref="H38:M40"/>
    <mergeCell ref="AN38:AQ40"/>
    <mergeCell ref="O38:O40"/>
    <mergeCell ref="S38:S40"/>
  </mergeCells>
  <conditionalFormatting sqref="AY14:CL45">
    <cfRule type="cellIs" priority="1" dxfId="3" operator="equal" stopIfTrue="1">
      <formula>"○"</formula>
    </cfRule>
  </conditionalFormatting>
  <printOptions/>
  <pageMargins left="0.1968503937007874" right="0.1968503937007874" top="0.5905511811023623" bottom="0.2362204724409449" header="0.5118110236220472" footer="0.1968503937007874"/>
  <pageSetup firstPageNumber="-4105" useFirstPageNumber="1" fitToHeight="1" fitToWidth="1"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L95"/>
  <sheetViews>
    <sheetView zoomScalePageLayoutView="0" workbookViewId="0" topLeftCell="F1">
      <selection activeCell="A1" sqref="A1"/>
    </sheetView>
  </sheetViews>
  <sheetFormatPr defaultColWidth="9.00390625" defaultRowHeight="13.5"/>
  <cols>
    <col min="1" max="2" width="4.00390625" style="0" hidden="1" customWidth="1"/>
    <col min="3" max="3" width="2.875" style="0" hidden="1" customWidth="1"/>
    <col min="4" max="4" width="3.375" style="0" hidden="1" customWidth="1"/>
    <col min="5" max="5" width="2.25390625" style="0" hidden="1" customWidth="1"/>
    <col min="6" max="6" width="4.00390625" style="0" bestFit="1" customWidth="1"/>
    <col min="7" max="7" width="2.25390625" style="0" customWidth="1"/>
    <col min="8" max="13" width="1.4921875" style="0" customWidth="1"/>
    <col min="14" max="14" width="2.00390625" style="0" customWidth="1"/>
    <col min="15" max="15" width="2.25390625" style="0" customWidth="1"/>
    <col min="16" max="16" width="4.00390625" style="0" bestFit="1" customWidth="1"/>
    <col min="17" max="17" width="2.25390625" style="0" customWidth="1"/>
    <col min="18" max="18" width="4.00390625" style="0" bestFit="1" customWidth="1"/>
    <col min="19" max="19" width="2.25390625" style="0" customWidth="1"/>
    <col min="20" max="20" width="2.00390625" style="0" customWidth="1"/>
    <col min="21" max="26" width="1.4921875" style="0" customWidth="1"/>
    <col min="27" max="27" width="2.25390625" style="0" customWidth="1"/>
    <col min="28" max="39" width="1.37890625" style="0" customWidth="1"/>
    <col min="40" max="43" width="1.4921875" style="0" customWidth="1"/>
    <col min="44" max="44" width="1.25" style="0" customWidth="1"/>
    <col min="45" max="45" width="2.25390625" style="0" customWidth="1"/>
    <col min="46" max="50" width="1.75390625" style="0" customWidth="1"/>
    <col min="51" max="130" width="1.625" style="0" customWidth="1"/>
    <col min="131" max="133" width="2.25390625" style="0" customWidth="1"/>
    <col min="134" max="136" width="1.875" style="0" customWidth="1"/>
    <col min="137" max="139" width="2.50390625" style="0" customWidth="1"/>
    <col min="140" max="142" width="1.875" style="0" customWidth="1"/>
  </cols>
  <sheetData>
    <row r="1" spans="5:127" ht="18.75">
      <c r="E1" s="12"/>
      <c r="F1" s="16" t="s">
        <v>202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M1" s="12"/>
      <c r="CN1" s="12"/>
      <c r="CR1" s="12"/>
      <c r="CS1" s="12"/>
      <c r="CW1" s="12"/>
      <c r="CX1" s="12"/>
      <c r="DB1" s="12"/>
      <c r="DC1" s="12"/>
      <c r="DG1" s="12"/>
      <c r="DH1" s="12"/>
      <c r="DL1" s="12"/>
      <c r="DM1" s="12"/>
      <c r="DQ1" s="12"/>
      <c r="DR1" s="12"/>
      <c r="DV1" s="12"/>
      <c r="DW1" s="12"/>
    </row>
    <row r="2" spans="88:135" ht="12.75">
      <c r="CJ2" s="18"/>
      <c r="CK2" s="18"/>
      <c r="CL2" s="18"/>
      <c r="CO2" s="18"/>
      <c r="CP2" s="18"/>
      <c r="CQ2" s="18"/>
      <c r="CT2" s="18"/>
      <c r="CU2" s="18"/>
      <c r="CV2" s="18"/>
      <c r="CY2" s="18"/>
      <c r="CZ2" s="18"/>
      <c r="DA2" s="18"/>
      <c r="DD2" s="18"/>
      <c r="DE2" s="18"/>
      <c r="DF2" s="18"/>
      <c r="DI2" s="18"/>
      <c r="DJ2" s="18"/>
      <c r="DK2" s="18"/>
      <c r="DN2" s="18"/>
      <c r="DO2" s="18"/>
      <c r="DP2" s="18"/>
      <c r="DS2" s="18"/>
      <c r="DT2" s="18"/>
      <c r="DU2" s="18"/>
      <c r="DX2" s="18"/>
      <c r="DY2" s="18"/>
      <c r="DZ2" s="18"/>
      <c r="EA2" s="18"/>
      <c r="EB2" s="18"/>
      <c r="EC2" s="18"/>
      <c r="ED2" s="18"/>
      <c r="EE2" s="18"/>
    </row>
    <row r="3" spans="5:135" ht="16.5">
      <c r="E3" s="10"/>
      <c r="F3" s="25" t="s">
        <v>201</v>
      </c>
      <c r="G3" s="26"/>
      <c r="H3" s="26"/>
      <c r="I3" s="25" t="s">
        <v>200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19" t="s">
        <v>199</v>
      </c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"/>
      <c r="CI3" s="3"/>
      <c r="CJ3" s="18"/>
      <c r="CK3" s="18"/>
      <c r="CL3" s="18"/>
      <c r="CO3" s="18"/>
      <c r="CP3" s="18"/>
      <c r="CQ3" s="18"/>
      <c r="CT3" s="18"/>
      <c r="CU3" s="18"/>
      <c r="CV3" s="18"/>
      <c r="CY3" s="18"/>
      <c r="CZ3" s="18"/>
      <c r="DA3" s="18"/>
      <c r="DD3" s="18"/>
      <c r="DE3" s="18"/>
      <c r="DF3" s="18"/>
      <c r="DI3" s="18"/>
      <c r="DJ3" s="18"/>
      <c r="DK3" s="18"/>
      <c r="DN3" s="18"/>
      <c r="DO3" s="18"/>
      <c r="DP3" s="18"/>
      <c r="DS3" s="18"/>
      <c r="DT3" s="18"/>
      <c r="DU3" s="18"/>
      <c r="DX3" s="18"/>
      <c r="DY3" s="18"/>
      <c r="DZ3" s="18"/>
      <c r="EA3" s="18"/>
      <c r="EB3" s="18"/>
      <c r="EC3" s="18"/>
      <c r="ED3" s="18"/>
      <c r="EE3" s="18"/>
    </row>
    <row r="4" spans="5:135" ht="11.25" customHeight="1">
      <c r="E4" s="1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1" t="s">
        <v>198</v>
      </c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I4" s="4"/>
      <c r="CJ4" s="18"/>
      <c r="CK4" s="18"/>
      <c r="CL4" s="18"/>
      <c r="CO4" s="18"/>
      <c r="CP4" s="18"/>
      <c r="CQ4" s="18"/>
      <c r="CT4" s="18"/>
      <c r="CU4" s="18"/>
      <c r="CV4" s="18"/>
      <c r="CY4" s="18"/>
      <c r="CZ4" s="18"/>
      <c r="DA4" s="18"/>
      <c r="DD4" s="18"/>
      <c r="DE4" s="18"/>
      <c r="DF4" s="18"/>
      <c r="DI4" s="18"/>
      <c r="DJ4" s="18"/>
      <c r="DK4" s="18"/>
      <c r="DN4" s="18"/>
      <c r="DO4" s="18"/>
      <c r="DP4" s="18"/>
      <c r="DS4" s="18"/>
      <c r="DT4" s="18"/>
      <c r="DU4" s="18"/>
      <c r="DX4" s="18"/>
      <c r="DY4" s="18"/>
      <c r="DZ4" s="18"/>
      <c r="EA4" s="18"/>
      <c r="EB4" s="18"/>
      <c r="EC4" s="18"/>
      <c r="ED4" s="18"/>
      <c r="EE4" s="18"/>
    </row>
    <row r="5" spans="5:135" ht="16.5">
      <c r="E5" s="10"/>
      <c r="F5" s="27"/>
      <c r="G5" s="26"/>
      <c r="H5" s="26"/>
      <c r="I5" s="25" t="s">
        <v>197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1" t="s">
        <v>196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I5" s="4"/>
      <c r="CJ5" s="18"/>
      <c r="CK5" s="18"/>
      <c r="CL5" s="18"/>
      <c r="CO5" s="18"/>
      <c r="CP5" s="18"/>
      <c r="CQ5" s="18"/>
      <c r="CT5" s="18"/>
      <c r="CU5" s="18"/>
      <c r="CV5" s="18"/>
      <c r="CY5" s="18"/>
      <c r="CZ5" s="18"/>
      <c r="DA5" s="18"/>
      <c r="DD5" s="18"/>
      <c r="DE5" s="18"/>
      <c r="DF5" s="18"/>
      <c r="DI5" s="18"/>
      <c r="DJ5" s="18"/>
      <c r="DK5" s="18"/>
      <c r="DN5" s="18"/>
      <c r="DO5" s="18"/>
      <c r="DP5" s="18"/>
      <c r="DS5" s="18"/>
      <c r="DT5" s="18"/>
      <c r="DU5" s="18"/>
      <c r="DX5" s="18"/>
      <c r="DY5" s="18"/>
      <c r="DZ5" s="18"/>
      <c r="EA5" s="18"/>
      <c r="EB5" s="18"/>
      <c r="EC5" s="18"/>
      <c r="ED5" s="18"/>
      <c r="EE5" s="18"/>
    </row>
    <row r="6" spans="5:135" ht="11.2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23" t="s">
        <v>195</v>
      </c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6"/>
      <c r="CI6" s="7"/>
      <c r="CJ6" s="18"/>
      <c r="CK6" s="18"/>
      <c r="CL6" s="18"/>
      <c r="CO6" s="18"/>
      <c r="CP6" s="18"/>
      <c r="CQ6" s="18"/>
      <c r="CT6" s="18"/>
      <c r="CU6" s="18"/>
      <c r="CV6" s="18"/>
      <c r="CY6" s="18"/>
      <c r="CZ6" s="18"/>
      <c r="DA6" s="18"/>
      <c r="DD6" s="18"/>
      <c r="DE6" s="18"/>
      <c r="DF6" s="18"/>
      <c r="DI6" s="18"/>
      <c r="DJ6" s="18"/>
      <c r="DK6" s="18"/>
      <c r="DN6" s="18"/>
      <c r="DO6" s="18"/>
      <c r="DP6" s="18"/>
      <c r="DS6" s="18"/>
      <c r="DT6" s="18"/>
      <c r="DU6" s="18"/>
      <c r="DX6" s="18"/>
      <c r="DY6" s="18"/>
      <c r="DZ6" s="18"/>
      <c r="EA6" s="18"/>
      <c r="EB6" s="18"/>
      <c r="EC6" s="18"/>
      <c r="ED6" s="18"/>
      <c r="EE6" s="18"/>
    </row>
    <row r="7" spans="6:52" ht="16.5">
      <c r="F7" s="40" t="s">
        <v>194</v>
      </c>
      <c r="G7" s="41"/>
      <c r="H7" s="41"/>
      <c r="I7" s="42" t="s">
        <v>193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5:52" ht="16.5">
      <c r="E8" s="10"/>
      <c r="AO8" s="11"/>
      <c r="AP8" s="11"/>
      <c r="AQ8" s="11"/>
      <c r="AR8" s="11"/>
      <c r="AS8" s="11"/>
      <c r="AT8" s="11"/>
      <c r="AU8" s="17" t="s">
        <v>192</v>
      </c>
      <c r="AV8" s="11"/>
      <c r="AW8" s="11"/>
      <c r="AX8" s="11"/>
      <c r="AY8" s="11"/>
      <c r="AZ8" s="11"/>
    </row>
    <row r="9" spans="5:47" ht="12.75">
      <c r="E9" s="9"/>
      <c r="F9" s="9"/>
      <c r="G9" s="9"/>
      <c r="H9" s="9"/>
      <c r="I9" s="9"/>
      <c r="J9" s="9"/>
      <c r="K9" s="9"/>
      <c r="L9" s="9"/>
      <c r="M9" s="9"/>
      <c r="N9" s="17" t="s">
        <v>191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U9" t="s">
        <v>190</v>
      </c>
    </row>
    <row r="10" spans="6:142" ht="12.75">
      <c r="F10" s="8"/>
      <c r="G10" s="8"/>
      <c r="H10" s="28" t="s">
        <v>186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186</v>
      </c>
      <c r="V10" s="28"/>
      <c r="W10" s="28"/>
      <c r="X10" s="28"/>
      <c r="Y10" s="28"/>
      <c r="Z10" s="28"/>
      <c r="AA10" s="8"/>
      <c r="AB10" s="28" t="s">
        <v>189</v>
      </c>
      <c r="AC10" s="28"/>
      <c r="AD10" s="28"/>
      <c r="AE10" s="28"/>
      <c r="AF10" s="28"/>
      <c r="AG10" s="28"/>
      <c r="AH10" s="28" t="s">
        <v>188</v>
      </c>
      <c r="AI10" s="28"/>
      <c r="AJ10" s="28"/>
      <c r="AK10" s="28"/>
      <c r="AL10" s="28"/>
      <c r="AM10" s="28"/>
      <c r="AN10" s="28" t="s">
        <v>187</v>
      </c>
      <c r="AO10" s="28"/>
      <c r="AP10" s="28"/>
      <c r="AQ10" s="28"/>
      <c r="AS10" s="28" t="s">
        <v>186</v>
      </c>
      <c r="AT10" s="28"/>
      <c r="AU10" s="28"/>
      <c r="AV10" s="28"/>
      <c r="AW10" s="28"/>
      <c r="AX10" s="28"/>
      <c r="AY10" s="28" t="s">
        <v>170</v>
      </c>
      <c r="AZ10" s="28"/>
      <c r="BA10" s="28"/>
      <c r="BB10" s="28"/>
      <c r="BC10" s="28"/>
      <c r="BD10" s="28" t="s">
        <v>169</v>
      </c>
      <c r="BE10" s="28"/>
      <c r="BF10" s="28"/>
      <c r="BG10" s="28"/>
      <c r="BH10" s="28"/>
      <c r="BI10" s="28" t="s">
        <v>168</v>
      </c>
      <c r="BJ10" s="28"/>
      <c r="BK10" s="28"/>
      <c r="BL10" s="28"/>
      <c r="BM10" s="28"/>
      <c r="BN10" s="28" t="s">
        <v>167</v>
      </c>
      <c r="BO10" s="28"/>
      <c r="BP10" s="28"/>
      <c r="BQ10" s="28"/>
      <c r="BR10" s="28"/>
      <c r="BS10" s="28" t="s">
        <v>166</v>
      </c>
      <c r="BT10" s="28"/>
      <c r="BU10" s="28"/>
      <c r="BV10" s="28"/>
      <c r="BW10" s="28"/>
      <c r="BX10" s="28" t="s">
        <v>165</v>
      </c>
      <c r="BY10" s="28"/>
      <c r="BZ10" s="28"/>
      <c r="CA10" s="28"/>
      <c r="CB10" s="28"/>
      <c r="CC10" s="28" t="s">
        <v>164</v>
      </c>
      <c r="CD10" s="28"/>
      <c r="CE10" s="28"/>
      <c r="CF10" s="28"/>
      <c r="CG10" s="28"/>
      <c r="CH10" s="28" t="s">
        <v>163</v>
      </c>
      <c r="CI10" s="28"/>
      <c r="CJ10" s="28"/>
      <c r="CK10" s="28"/>
      <c r="CL10" s="28"/>
      <c r="CM10" s="28" t="s">
        <v>210</v>
      </c>
      <c r="CN10" s="28"/>
      <c r="CO10" s="28"/>
      <c r="CP10" s="28"/>
      <c r="CQ10" s="28"/>
      <c r="CR10" s="28" t="s">
        <v>209</v>
      </c>
      <c r="CS10" s="28"/>
      <c r="CT10" s="28"/>
      <c r="CU10" s="28"/>
      <c r="CV10" s="28"/>
      <c r="CW10" s="28" t="s">
        <v>208</v>
      </c>
      <c r="CX10" s="28"/>
      <c r="CY10" s="28"/>
      <c r="CZ10" s="28"/>
      <c r="DA10" s="28"/>
      <c r="DB10" s="28" t="s">
        <v>207</v>
      </c>
      <c r="DC10" s="28"/>
      <c r="DD10" s="28"/>
      <c r="DE10" s="28"/>
      <c r="DF10" s="28"/>
      <c r="DG10" s="28" t="s">
        <v>206</v>
      </c>
      <c r="DH10" s="28"/>
      <c r="DI10" s="28"/>
      <c r="DJ10" s="28"/>
      <c r="DK10" s="28"/>
      <c r="DL10" s="28" t="s">
        <v>205</v>
      </c>
      <c r="DM10" s="28"/>
      <c r="DN10" s="28"/>
      <c r="DO10" s="28"/>
      <c r="DP10" s="28"/>
      <c r="DQ10" s="28" t="s">
        <v>204</v>
      </c>
      <c r="DR10" s="28"/>
      <c r="DS10" s="28"/>
      <c r="DT10" s="28"/>
      <c r="DU10" s="28"/>
      <c r="DV10" s="28" t="s">
        <v>203</v>
      </c>
      <c r="DW10" s="28"/>
      <c r="DX10" s="28"/>
      <c r="DY10" s="28"/>
      <c r="DZ10" s="28"/>
      <c r="EA10" s="35" t="s">
        <v>185</v>
      </c>
      <c r="EB10" s="31"/>
      <c r="EC10" s="32"/>
      <c r="ED10" s="39" t="s">
        <v>184</v>
      </c>
      <c r="EE10" s="39"/>
      <c r="EF10" s="39"/>
      <c r="EG10" s="39" t="s">
        <v>183</v>
      </c>
      <c r="EH10" s="39"/>
      <c r="EI10" s="39"/>
      <c r="EJ10" s="28" t="s">
        <v>182</v>
      </c>
      <c r="EK10" s="28"/>
      <c r="EL10" s="28"/>
    </row>
    <row r="11" spans="3:142" ht="14.25" customHeight="1">
      <c r="C11">
        <f aca="true" t="shared" si="0" ref="C11:C55">IF(P11&gt;R11,1,0)</f>
        <v>1</v>
      </c>
      <c r="D11">
        <f aca="true" t="shared" si="1" ref="D11:D55">IF(R11&gt;P11,1,0)</f>
        <v>0</v>
      </c>
      <c r="F11" s="28">
        <v>1</v>
      </c>
      <c r="G11" s="28" t="s">
        <v>169</v>
      </c>
      <c r="H11" s="38" t="str">
        <f>AT18</f>
        <v>浦城</v>
      </c>
      <c r="I11" s="38"/>
      <c r="J11" s="38"/>
      <c r="K11" s="38"/>
      <c r="L11" s="38"/>
      <c r="M11" s="38"/>
      <c r="N11" s="1"/>
      <c r="O11" s="47" t="s">
        <v>162</v>
      </c>
      <c r="P11" s="2">
        <v>21</v>
      </c>
      <c r="Q11" s="2" t="s">
        <v>16</v>
      </c>
      <c r="R11" s="2">
        <v>18</v>
      </c>
      <c r="S11" s="47" t="s">
        <v>161</v>
      </c>
      <c r="T11" s="3"/>
      <c r="U11" s="38" t="str">
        <f>AT30</f>
        <v>内間</v>
      </c>
      <c r="V11" s="38"/>
      <c r="W11" s="38"/>
      <c r="X11" s="38"/>
      <c r="Y11" s="38"/>
      <c r="Z11" s="38"/>
      <c r="AA11" s="28" t="s">
        <v>166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 t="s">
        <v>170</v>
      </c>
      <c r="AO11" s="28"/>
      <c r="AP11" s="28"/>
      <c r="AQ11" s="28"/>
      <c r="AS11" s="28"/>
      <c r="AT11" s="28"/>
      <c r="AU11" s="28"/>
      <c r="AV11" s="28"/>
      <c r="AW11" s="28"/>
      <c r="AX11" s="28"/>
      <c r="AY11" s="44" t="str">
        <f>$AT14</f>
        <v>当山</v>
      </c>
      <c r="AZ11" s="45"/>
      <c r="BA11" s="45"/>
      <c r="BB11" s="45"/>
      <c r="BC11" s="46"/>
      <c r="BD11" s="44" t="str">
        <f>$AT18</f>
        <v>浦城</v>
      </c>
      <c r="BE11" s="45"/>
      <c r="BF11" s="45"/>
      <c r="BG11" s="45"/>
      <c r="BH11" s="46"/>
      <c r="BI11" s="44" t="str">
        <f>$AT22</f>
        <v>港川</v>
      </c>
      <c r="BJ11" s="45"/>
      <c r="BK11" s="45"/>
      <c r="BL11" s="45"/>
      <c r="BM11" s="46"/>
      <c r="BN11" s="44" t="str">
        <f>$AT26</f>
        <v>前田</v>
      </c>
      <c r="BO11" s="45"/>
      <c r="BP11" s="45"/>
      <c r="BQ11" s="45"/>
      <c r="BR11" s="46"/>
      <c r="BS11" s="44" t="str">
        <f>$AT30</f>
        <v>内間</v>
      </c>
      <c r="BT11" s="45"/>
      <c r="BU11" s="45"/>
      <c r="BV11" s="45"/>
      <c r="BW11" s="46"/>
      <c r="BX11" s="44" t="str">
        <f>$AT34</f>
        <v>神森</v>
      </c>
      <c r="BY11" s="45"/>
      <c r="BZ11" s="45"/>
      <c r="CA11" s="45"/>
      <c r="CB11" s="46"/>
      <c r="CC11" s="44" t="str">
        <f>$AT38</f>
        <v>たくし</v>
      </c>
      <c r="CD11" s="45"/>
      <c r="CE11" s="45"/>
      <c r="CF11" s="45"/>
      <c r="CG11" s="46"/>
      <c r="CH11" s="44" t="str">
        <f>$AT42</f>
        <v>浦添</v>
      </c>
      <c r="CI11" s="45"/>
      <c r="CJ11" s="45"/>
      <c r="CK11" s="45"/>
      <c r="CL11" s="46"/>
      <c r="CM11" s="44" t="str">
        <f>$AT42</f>
        <v>浦添</v>
      </c>
      <c r="CN11" s="45"/>
      <c r="CO11" s="45"/>
      <c r="CP11" s="45"/>
      <c r="CQ11" s="46"/>
      <c r="CR11" s="44" t="str">
        <f>$AT42</f>
        <v>浦添</v>
      </c>
      <c r="CS11" s="45"/>
      <c r="CT11" s="45"/>
      <c r="CU11" s="45"/>
      <c r="CV11" s="46"/>
      <c r="CW11" s="44" t="str">
        <f>$AT42</f>
        <v>浦添</v>
      </c>
      <c r="CX11" s="45"/>
      <c r="CY11" s="45"/>
      <c r="CZ11" s="45"/>
      <c r="DA11" s="46"/>
      <c r="DB11" s="44" t="str">
        <f>$AT42</f>
        <v>浦添</v>
      </c>
      <c r="DC11" s="45"/>
      <c r="DD11" s="45"/>
      <c r="DE11" s="45"/>
      <c r="DF11" s="46"/>
      <c r="DG11" s="44" t="str">
        <f>$AT42</f>
        <v>浦添</v>
      </c>
      <c r="DH11" s="45"/>
      <c r="DI11" s="45"/>
      <c r="DJ11" s="45"/>
      <c r="DK11" s="46"/>
      <c r="DL11" s="44" t="str">
        <f>$AT42</f>
        <v>浦添</v>
      </c>
      <c r="DM11" s="45"/>
      <c r="DN11" s="45"/>
      <c r="DO11" s="45"/>
      <c r="DP11" s="46"/>
      <c r="DQ11" s="44" t="str">
        <f>$AT42</f>
        <v>浦添</v>
      </c>
      <c r="DR11" s="45"/>
      <c r="DS11" s="45"/>
      <c r="DT11" s="45"/>
      <c r="DU11" s="46"/>
      <c r="DV11" s="44" t="str">
        <f>$AT42</f>
        <v>浦添</v>
      </c>
      <c r="DW11" s="45"/>
      <c r="DX11" s="45"/>
      <c r="DY11" s="45"/>
      <c r="DZ11" s="46"/>
      <c r="EA11" s="53"/>
      <c r="EB11" s="37"/>
      <c r="EC11" s="54"/>
      <c r="ED11" s="39"/>
      <c r="EE11" s="39"/>
      <c r="EF11" s="39"/>
      <c r="EG11" s="39"/>
      <c r="EH11" s="39"/>
      <c r="EI11" s="39"/>
      <c r="EJ11" s="28"/>
      <c r="EK11" s="28"/>
      <c r="EL11" s="28"/>
    </row>
    <row r="12" spans="1:142" ht="14.25" customHeight="1">
      <c r="A12">
        <f>IF(N12="",0,N12)</f>
        <v>1</v>
      </c>
      <c r="B12">
        <f>IF(T12="",0,T12)</f>
        <v>0</v>
      </c>
      <c r="C12">
        <f t="shared" si="0"/>
        <v>0</v>
      </c>
      <c r="D12">
        <f t="shared" si="1"/>
        <v>0</v>
      </c>
      <c r="F12" s="28"/>
      <c r="G12" s="28"/>
      <c r="H12" s="38"/>
      <c r="I12" s="38"/>
      <c r="J12" s="38"/>
      <c r="K12" s="38"/>
      <c r="L12" s="38"/>
      <c r="M12" s="38"/>
      <c r="N12" s="8">
        <f>IF(SUM(C11:D13)&gt;0,SUM(C11:C13),"")</f>
        <v>1</v>
      </c>
      <c r="O12" s="48"/>
      <c r="Q12" t="s">
        <v>16</v>
      </c>
      <c r="S12" s="48"/>
      <c r="T12" s="8">
        <f>IF(SUM(C11:D13)&gt;0,SUM(D11:D13),"")</f>
        <v>0</v>
      </c>
      <c r="U12" s="38"/>
      <c r="V12" s="38"/>
      <c r="W12" s="38"/>
      <c r="X12" s="38"/>
      <c r="Y12" s="38"/>
      <c r="Z12" s="3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28"/>
      <c r="AT12" s="28"/>
      <c r="AU12" s="28"/>
      <c r="AV12" s="28"/>
      <c r="AW12" s="28"/>
      <c r="AX12" s="28"/>
      <c r="AY12" s="36" t="s">
        <v>181</v>
      </c>
      <c r="AZ12" s="33"/>
      <c r="BA12" s="6"/>
      <c r="BB12" s="33" t="s">
        <v>180</v>
      </c>
      <c r="BC12" s="34"/>
      <c r="BD12" s="36" t="s">
        <v>181</v>
      </c>
      <c r="BE12" s="33"/>
      <c r="BF12" s="6"/>
      <c r="BG12" s="33" t="s">
        <v>180</v>
      </c>
      <c r="BH12" s="34"/>
      <c r="BI12" s="36" t="s">
        <v>181</v>
      </c>
      <c r="BJ12" s="33"/>
      <c r="BK12" s="6"/>
      <c r="BL12" s="33" t="s">
        <v>180</v>
      </c>
      <c r="BM12" s="34"/>
      <c r="BN12" s="36" t="s">
        <v>181</v>
      </c>
      <c r="BO12" s="33"/>
      <c r="BP12" s="6"/>
      <c r="BQ12" s="33" t="s">
        <v>180</v>
      </c>
      <c r="BR12" s="34"/>
      <c r="BS12" s="36" t="s">
        <v>181</v>
      </c>
      <c r="BT12" s="33"/>
      <c r="BU12" s="6"/>
      <c r="BV12" s="33" t="s">
        <v>180</v>
      </c>
      <c r="BW12" s="34"/>
      <c r="BX12" s="36" t="s">
        <v>181</v>
      </c>
      <c r="BY12" s="33"/>
      <c r="BZ12" s="6"/>
      <c r="CA12" s="33" t="s">
        <v>180</v>
      </c>
      <c r="CB12" s="34"/>
      <c r="CC12" s="36" t="s">
        <v>181</v>
      </c>
      <c r="CD12" s="33"/>
      <c r="CE12" s="6"/>
      <c r="CF12" s="33" t="s">
        <v>180</v>
      </c>
      <c r="CG12" s="34"/>
      <c r="CH12" s="36" t="s">
        <v>181</v>
      </c>
      <c r="CI12" s="33"/>
      <c r="CJ12" s="6"/>
      <c r="CK12" s="33" t="s">
        <v>180</v>
      </c>
      <c r="CL12" s="34"/>
      <c r="CM12" s="36" t="s">
        <v>181</v>
      </c>
      <c r="CN12" s="33"/>
      <c r="CO12" s="6"/>
      <c r="CP12" s="33" t="s">
        <v>180</v>
      </c>
      <c r="CQ12" s="34"/>
      <c r="CR12" s="36" t="s">
        <v>181</v>
      </c>
      <c r="CS12" s="33"/>
      <c r="CT12" s="6"/>
      <c r="CU12" s="33" t="s">
        <v>180</v>
      </c>
      <c r="CV12" s="34"/>
      <c r="CW12" s="36" t="s">
        <v>181</v>
      </c>
      <c r="CX12" s="33"/>
      <c r="CY12" s="6"/>
      <c r="CZ12" s="33" t="s">
        <v>180</v>
      </c>
      <c r="DA12" s="34"/>
      <c r="DB12" s="36" t="s">
        <v>181</v>
      </c>
      <c r="DC12" s="33"/>
      <c r="DD12" s="6"/>
      <c r="DE12" s="33" t="s">
        <v>180</v>
      </c>
      <c r="DF12" s="34"/>
      <c r="DG12" s="36" t="s">
        <v>181</v>
      </c>
      <c r="DH12" s="33"/>
      <c r="DI12" s="6"/>
      <c r="DJ12" s="33" t="s">
        <v>180</v>
      </c>
      <c r="DK12" s="34"/>
      <c r="DL12" s="36" t="s">
        <v>181</v>
      </c>
      <c r="DM12" s="33"/>
      <c r="DN12" s="6"/>
      <c r="DO12" s="33" t="s">
        <v>180</v>
      </c>
      <c r="DP12" s="34"/>
      <c r="DQ12" s="36" t="s">
        <v>181</v>
      </c>
      <c r="DR12" s="33"/>
      <c r="DS12" s="6"/>
      <c r="DT12" s="33" t="s">
        <v>180</v>
      </c>
      <c r="DU12" s="34"/>
      <c r="DV12" s="36" t="s">
        <v>181</v>
      </c>
      <c r="DW12" s="33"/>
      <c r="DX12" s="6"/>
      <c r="DY12" s="33" t="s">
        <v>180</v>
      </c>
      <c r="DZ12" s="34"/>
      <c r="EA12" s="53"/>
      <c r="EB12" s="37"/>
      <c r="EC12" s="54"/>
      <c r="ED12" s="39"/>
      <c r="EE12" s="39"/>
      <c r="EF12" s="39"/>
      <c r="EG12" s="39"/>
      <c r="EH12" s="39"/>
      <c r="EI12" s="39"/>
      <c r="EJ12" s="28"/>
      <c r="EK12" s="28"/>
      <c r="EL12" s="28"/>
    </row>
    <row r="13" spans="3:142" ht="14.25" customHeight="1">
      <c r="C13">
        <f t="shared" si="0"/>
        <v>0</v>
      </c>
      <c r="D13">
        <f t="shared" si="1"/>
        <v>0</v>
      </c>
      <c r="F13" s="28"/>
      <c r="G13" s="28"/>
      <c r="H13" s="38"/>
      <c r="I13" s="38"/>
      <c r="J13" s="38"/>
      <c r="K13" s="38"/>
      <c r="L13" s="38"/>
      <c r="M13" s="38"/>
      <c r="N13" s="5"/>
      <c r="O13" s="49"/>
      <c r="P13" s="6"/>
      <c r="Q13" s="6" t="s">
        <v>16</v>
      </c>
      <c r="R13" s="6"/>
      <c r="S13" s="49"/>
      <c r="T13" s="7"/>
      <c r="U13" s="38"/>
      <c r="V13" s="38"/>
      <c r="W13" s="38"/>
      <c r="X13" s="38"/>
      <c r="Y13" s="38"/>
      <c r="Z13" s="3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S13" s="28"/>
      <c r="AT13" s="28"/>
      <c r="AU13" s="28"/>
      <c r="AV13" s="28"/>
      <c r="AW13" s="28"/>
      <c r="AX13" s="28"/>
      <c r="AY13" s="50" t="s">
        <v>179</v>
      </c>
      <c r="AZ13" s="51"/>
      <c r="BA13" s="51"/>
      <c r="BB13" s="51"/>
      <c r="BC13" s="52"/>
      <c r="BD13" s="50" t="s">
        <v>179</v>
      </c>
      <c r="BE13" s="51"/>
      <c r="BF13" s="51"/>
      <c r="BG13" s="51"/>
      <c r="BH13" s="52"/>
      <c r="BI13" s="50" t="s">
        <v>179</v>
      </c>
      <c r="BJ13" s="51"/>
      <c r="BK13" s="51"/>
      <c r="BL13" s="51"/>
      <c r="BM13" s="52"/>
      <c r="BN13" s="50" t="s">
        <v>179</v>
      </c>
      <c r="BO13" s="51"/>
      <c r="BP13" s="51"/>
      <c r="BQ13" s="51"/>
      <c r="BR13" s="52"/>
      <c r="BS13" s="50" t="s">
        <v>179</v>
      </c>
      <c r="BT13" s="51"/>
      <c r="BU13" s="51"/>
      <c r="BV13" s="51"/>
      <c r="BW13" s="52"/>
      <c r="BX13" s="50" t="s">
        <v>179</v>
      </c>
      <c r="BY13" s="51"/>
      <c r="BZ13" s="51"/>
      <c r="CA13" s="51"/>
      <c r="CB13" s="52"/>
      <c r="CC13" s="50" t="s">
        <v>179</v>
      </c>
      <c r="CD13" s="51"/>
      <c r="CE13" s="51"/>
      <c r="CF13" s="51"/>
      <c r="CG13" s="52"/>
      <c r="CH13" s="50" t="s">
        <v>179</v>
      </c>
      <c r="CI13" s="51"/>
      <c r="CJ13" s="51"/>
      <c r="CK13" s="51"/>
      <c r="CL13" s="52"/>
      <c r="CM13" s="50" t="s">
        <v>179</v>
      </c>
      <c r="CN13" s="51"/>
      <c r="CO13" s="51"/>
      <c r="CP13" s="51"/>
      <c r="CQ13" s="52"/>
      <c r="CR13" s="50" t="s">
        <v>179</v>
      </c>
      <c r="CS13" s="51"/>
      <c r="CT13" s="51"/>
      <c r="CU13" s="51"/>
      <c r="CV13" s="52"/>
      <c r="CW13" s="50" t="s">
        <v>179</v>
      </c>
      <c r="CX13" s="51"/>
      <c r="CY13" s="51"/>
      <c r="CZ13" s="51"/>
      <c r="DA13" s="52"/>
      <c r="DB13" s="50" t="s">
        <v>179</v>
      </c>
      <c r="DC13" s="51"/>
      <c r="DD13" s="51"/>
      <c r="DE13" s="51"/>
      <c r="DF13" s="52"/>
      <c r="DG13" s="50" t="s">
        <v>179</v>
      </c>
      <c r="DH13" s="51"/>
      <c r="DI13" s="51"/>
      <c r="DJ13" s="51"/>
      <c r="DK13" s="52"/>
      <c r="DL13" s="50" t="s">
        <v>179</v>
      </c>
      <c r="DM13" s="51"/>
      <c r="DN13" s="51"/>
      <c r="DO13" s="51"/>
      <c r="DP13" s="52"/>
      <c r="DQ13" s="50" t="s">
        <v>179</v>
      </c>
      <c r="DR13" s="51"/>
      <c r="DS13" s="51"/>
      <c r="DT13" s="51"/>
      <c r="DU13" s="52"/>
      <c r="DV13" s="50" t="s">
        <v>179</v>
      </c>
      <c r="DW13" s="51"/>
      <c r="DX13" s="51"/>
      <c r="DY13" s="51"/>
      <c r="DZ13" s="52"/>
      <c r="EA13" s="36"/>
      <c r="EB13" s="33"/>
      <c r="EC13" s="34"/>
      <c r="ED13" s="39"/>
      <c r="EE13" s="39"/>
      <c r="EF13" s="39"/>
      <c r="EG13" s="39"/>
      <c r="EH13" s="39"/>
      <c r="EI13" s="39"/>
      <c r="EJ13" s="28"/>
      <c r="EK13" s="28"/>
      <c r="EL13" s="28"/>
    </row>
    <row r="14" spans="3:142" ht="14.25" customHeight="1">
      <c r="C14">
        <f t="shared" si="0"/>
        <v>0</v>
      </c>
      <c r="D14">
        <f t="shared" si="1"/>
        <v>0</v>
      </c>
      <c r="F14" s="28">
        <v>2</v>
      </c>
      <c r="G14" s="28" t="s">
        <v>168</v>
      </c>
      <c r="H14" s="38" t="str">
        <f>AT22</f>
        <v>港川</v>
      </c>
      <c r="I14" s="38"/>
      <c r="J14" s="38"/>
      <c r="K14" s="38"/>
      <c r="L14" s="38"/>
      <c r="M14" s="38"/>
      <c r="N14" s="1"/>
      <c r="O14" s="47" t="s">
        <v>162</v>
      </c>
      <c r="P14" s="2"/>
      <c r="Q14" s="2" t="s">
        <v>16</v>
      </c>
      <c r="R14" s="2"/>
      <c r="S14" s="47" t="s">
        <v>161</v>
      </c>
      <c r="T14" s="3"/>
      <c r="U14" s="38" t="str">
        <f>AT26</f>
        <v>前田</v>
      </c>
      <c r="V14" s="38"/>
      <c r="W14" s="38"/>
      <c r="X14" s="38"/>
      <c r="Y14" s="38"/>
      <c r="Z14" s="38"/>
      <c r="AA14" s="28" t="s">
        <v>167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169</v>
      </c>
      <c r="AO14" s="28"/>
      <c r="AP14" s="28"/>
      <c r="AQ14" s="28"/>
      <c r="AS14" s="35" t="s">
        <v>170</v>
      </c>
      <c r="AT14" s="98" t="s">
        <v>178</v>
      </c>
      <c r="AU14" s="98"/>
      <c r="AV14" s="98"/>
      <c r="AW14" s="98"/>
      <c r="AX14" s="98"/>
      <c r="AY14" s="56"/>
      <c r="AZ14" s="56"/>
      <c r="BA14" s="56"/>
      <c r="BB14" s="56"/>
      <c r="BC14" s="56"/>
      <c r="BD14" s="35" t="str">
        <f>IF(BD16="-","-",IF(BD16=2,"○","×"))</f>
        <v>-</v>
      </c>
      <c r="BE14" s="31"/>
      <c r="BF14" s="31"/>
      <c r="BG14" s="31"/>
      <c r="BH14" s="32"/>
      <c r="BI14" s="35" t="str">
        <f>IF(BI16="-","-",IF(BI16=2,"○","×"))</f>
        <v>-</v>
      </c>
      <c r="BJ14" s="31"/>
      <c r="BK14" s="31"/>
      <c r="BL14" s="31"/>
      <c r="BM14" s="32"/>
      <c r="BN14" s="35" t="str">
        <f>IF(BN16="-","-",IF(BN16=2,"○","×"))</f>
        <v>-</v>
      </c>
      <c r="BO14" s="31"/>
      <c r="BP14" s="31"/>
      <c r="BQ14" s="31"/>
      <c r="BR14" s="32"/>
      <c r="BS14" s="35" t="str">
        <f>IF(BS16="-","-",IF(BS16=2,"○","×"))</f>
        <v>-</v>
      </c>
      <c r="BT14" s="31"/>
      <c r="BU14" s="31"/>
      <c r="BV14" s="31"/>
      <c r="BW14" s="32"/>
      <c r="BX14" s="35" t="str">
        <f>IF(BX16="-","-",IF(BX16=2,"○","×"))</f>
        <v>-</v>
      </c>
      <c r="BY14" s="31"/>
      <c r="BZ14" s="31"/>
      <c r="CA14" s="31"/>
      <c r="CB14" s="32"/>
      <c r="CC14" s="35" t="str">
        <f>IF(CC16="-","-",IF(CC16=2,"○","×"))</f>
        <v>-</v>
      </c>
      <c r="CD14" s="31"/>
      <c r="CE14" s="31"/>
      <c r="CF14" s="31"/>
      <c r="CG14" s="32"/>
      <c r="CH14" s="35" t="str">
        <f>IF(CH16="-","-",IF(CH16=2,"○","×"))</f>
        <v>-</v>
      </c>
      <c r="CI14" s="31"/>
      <c r="CJ14" s="31"/>
      <c r="CK14" s="31"/>
      <c r="CL14" s="32"/>
      <c r="CM14" s="35" t="str">
        <f>IF(CM16="-","-",IF(CM16=2,"○","×"))</f>
        <v>-</v>
      </c>
      <c r="CN14" s="31"/>
      <c r="CO14" s="31"/>
      <c r="CP14" s="31"/>
      <c r="CQ14" s="32"/>
      <c r="CR14" s="35" t="str">
        <f>IF(CR16="-","-",IF(CR16=2,"○","×"))</f>
        <v>-</v>
      </c>
      <c r="CS14" s="31"/>
      <c r="CT14" s="31"/>
      <c r="CU14" s="31"/>
      <c r="CV14" s="32"/>
      <c r="CW14" s="35" t="str">
        <f>IF(CW16="-","-",IF(CW16=2,"○","×"))</f>
        <v>-</v>
      </c>
      <c r="CX14" s="31"/>
      <c r="CY14" s="31"/>
      <c r="CZ14" s="31"/>
      <c r="DA14" s="32"/>
      <c r="DB14" s="35" t="str">
        <f>IF(DB16="-","-",IF(DB16=2,"○","×"))</f>
        <v>-</v>
      </c>
      <c r="DC14" s="31"/>
      <c r="DD14" s="31"/>
      <c r="DE14" s="31"/>
      <c r="DF14" s="32"/>
      <c r="DG14" s="35" t="str">
        <f>IF(DG16="-","-",IF(DG16=2,"○","×"))</f>
        <v>-</v>
      </c>
      <c r="DH14" s="31"/>
      <c r="DI14" s="31"/>
      <c r="DJ14" s="31"/>
      <c r="DK14" s="32"/>
      <c r="DL14" s="35" t="str">
        <f>IF(DL16="-","-",IF(DL16=2,"○","×"))</f>
        <v>-</v>
      </c>
      <c r="DM14" s="31"/>
      <c r="DN14" s="31"/>
      <c r="DO14" s="31"/>
      <c r="DP14" s="32"/>
      <c r="DQ14" s="35" t="str">
        <f>IF(DQ16="-","-",IF(DQ16=2,"○","×"))</f>
        <v>-</v>
      </c>
      <c r="DR14" s="31"/>
      <c r="DS14" s="31"/>
      <c r="DT14" s="31"/>
      <c r="DU14" s="32"/>
      <c r="DV14" s="35" t="str">
        <f>IF(DV16="-","-",IF(DV16=2,"○","×"))</f>
        <v>-</v>
      </c>
      <c r="DW14" s="31"/>
      <c r="DX14" s="31"/>
      <c r="DY14" s="31"/>
      <c r="DZ14" s="32"/>
      <c r="EA14" s="2"/>
      <c r="EB14" s="2"/>
      <c r="EC14" s="3"/>
      <c r="ED14" s="55" t="e">
        <f>(A18+A24+A33+A39)/(B18+B24+B33+B39)</f>
        <v>#DIV/0!</v>
      </c>
      <c r="EE14" s="55"/>
      <c r="EF14" s="55"/>
      <c r="EG14" s="55" t="e">
        <f>(P17+P18+P19+P23+P24+P25+P32+P33+P34+P38+P39+P40)/(R17+R18+R19+R23+R24+R25+R32+R33+R34+R38+R39+R40)</f>
        <v>#DIV/0!</v>
      </c>
      <c r="EH14" s="55"/>
      <c r="EI14" s="55"/>
      <c r="EJ14" s="28"/>
      <c r="EK14" s="28"/>
      <c r="EL14" s="28"/>
    </row>
    <row r="15" spans="1:142" ht="14.25" customHeight="1">
      <c r="A15">
        <f>IF(N15="",0,N15)</f>
        <v>0</v>
      </c>
      <c r="B15">
        <f>IF(T15="",0,T15)</f>
        <v>0</v>
      </c>
      <c r="C15">
        <f t="shared" si="0"/>
        <v>0</v>
      </c>
      <c r="D15">
        <f t="shared" si="1"/>
        <v>0</v>
      </c>
      <c r="F15" s="28"/>
      <c r="G15" s="28"/>
      <c r="H15" s="38"/>
      <c r="I15" s="38"/>
      <c r="J15" s="38"/>
      <c r="K15" s="38"/>
      <c r="L15" s="38"/>
      <c r="M15" s="38"/>
      <c r="N15" s="8">
        <f>IF(SUM(C14:D16)&gt;0,SUM(C14:C16),"")</f>
      </c>
      <c r="O15" s="48"/>
      <c r="Q15" t="s">
        <v>16</v>
      </c>
      <c r="S15" s="48"/>
      <c r="T15" s="8">
        <f>IF(SUM(C14:D16)&gt;0,SUM(D14:D16),"")</f>
      </c>
      <c r="U15" s="38"/>
      <c r="V15" s="38"/>
      <c r="W15" s="38"/>
      <c r="X15" s="38"/>
      <c r="Y15" s="38"/>
      <c r="Z15" s="3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S15" s="53"/>
      <c r="AT15" s="98"/>
      <c r="AU15" s="98"/>
      <c r="AV15" s="98"/>
      <c r="AW15" s="98"/>
      <c r="AX15" s="98"/>
      <c r="AY15" s="56"/>
      <c r="AZ15" s="56"/>
      <c r="BA15" s="56"/>
      <c r="BB15" s="56"/>
      <c r="BC15" s="56"/>
      <c r="BD15" s="36"/>
      <c r="BE15" s="33"/>
      <c r="BF15" s="33"/>
      <c r="BG15" s="33"/>
      <c r="BH15" s="34"/>
      <c r="BI15" s="36"/>
      <c r="BJ15" s="33"/>
      <c r="BK15" s="33"/>
      <c r="BL15" s="33"/>
      <c r="BM15" s="34"/>
      <c r="BN15" s="36"/>
      <c r="BO15" s="33"/>
      <c r="BP15" s="33"/>
      <c r="BQ15" s="33"/>
      <c r="BR15" s="34"/>
      <c r="BS15" s="36"/>
      <c r="BT15" s="33"/>
      <c r="BU15" s="33"/>
      <c r="BV15" s="33"/>
      <c r="BW15" s="34"/>
      <c r="BX15" s="36"/>
      <c r="BY15" s="33"/>
      <c r="BZ15" s="33"/>
      <c r="CA15" s="33"/>
      <c r="CB15" s="34"/>
      <c r="CC15" s="36"/>
      <c r="CD15" s="33"/>
      <c r="CE15" s="33"/>
      <c r="CF15" s="33"/>
      <c r="CG15" s="34"/>
      <c r="CH15" s="36"/>
      <c r="CI15" s="33"/>
      <c r="CJ15" s="33"/>
      <c r="CK15" s="33"/>
      <c r="CL15" s="34"/>
      <c r="CM15" s="36"/>
      <c r="CN15" s="33"/>
      <c r="CO15" s="33"/>
      <c r="CP15" s="33"/>
      <c r="CQ15" s="34"/>
      <c r="CR15" s="36"/>
      <c r="CS15" s="33"/>
      <c r="CT15" s="33"/>
      <c r="CU15" s="33"/>
      <c r="CV15" s="34"/>
      <c r="CW15" s="36"/>
      <c r="CX15" s="33"/>
      <c r="CY15" s="33"/>
      <c r="CZ15" s="33"/>
      <c r="DA15" s="34"/>
      <c r="DB15" s="36"/>
      <c r="DC15" s="33"/>
      <c r="DD15" s="33"/>
      <c r="DE15" s="33"/>
      <c r="DF15" s="34"/>
      <c r="DG15" s="36"/>
      <c r="DH15" s="33"/>
      <c r="DI15" s="33"/>
      <c r="DJ15" s="33"/>
      <c r="DK15" s="34"/>
      <c r="DL15" s="36"/>
      <c r="DM15" s="33"/>
      <c r="DN15" s="33"/>
      <c r="DO15" s="33"/>
      <c r="DP15" s="34"/>
      <c r="DQ15" s="36"/>
      <c r="DR15" s="33"/>
      <c r="DS15" s="33"/>
      <c r="DT15" s="33"/>
      <c r="DU15" s="34"/>
      <c r="DV15" s="36"/>
      <c r="DW15" s="33"/>
      <c r="DX15" s="33"/>
      <c r="DY15" s="33"/>
      <c r="DZ15" s="34"/>
      <c r="EA15" s="37">
        <f>COUNTIF(AY14:BW15,"○")</f>
        <v>0</v>
      </c>
      <c r="EB15" s="37" t="s">
        <v>16</v>
      </c>
      <c r="EC15" s="37">
        <f>COUNTIF(AY14:BW15,"×")</f>
        <v>0</v>
      </c>
      <c r="ED15" s="55"/>
      <c r="EE15" s="55"/>
      <c r="EF15" s="55"/>
      <c r="EG15" s="55"/>
      <c r="EH15" s="55"/>
      <c r="EI15" s="55"/>
      <c r="EJ15" s="28"/>
      <c r="EK15" s="28"/>
      <c r="EL15" s="28"/>
    </row>
    <row r="16" spans="3:142" ht="14.25" customHeight="1">
      <c r="C16">
        <f t="shared" si="0"/>
        <v>0</v>
      </c>
      <c r="D16">
        <f t="shared" si="1"/>
        <v>0</v>
      </c>
      <c r="F16" s="28"/>
      <c r="G16" s="28"/>
      <c r="H16" s="38"/>
      <c r="I16" s="38"/>
      <c r="J16" s="38"/>
      <c r="K16" s="38"/>
      <c r="L16" s="38"/>
      <c r="M16" s="38"/>
      <c r="N16" s="5"/>
      <c r="O16" s="49"/>
      <c r="P16" s="6"/>
      <c r="Q16" s="6" t="s">
        <v>16</v>
      </c>
      <c r="R16" s="6"/>
      <c r="S16" s="49"/>
      <c r="T16" s="7"/>
      <c r="U16" s="38"/>
      <c r="V16" s="38"/>
      <c r="W16" s="38"/>
      <c r="X16" s="38"/>
      <c r="Y16" s="38"/>
      <c r="Z16" s="3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S16" s="53"/>
      <c r="AT16" s="98"/>
      <c r="AU16" s="98"/>
      <c r="AV16" s="98"/>
      <c r="AW16" s="98"/>
      <c r="AX16" s="98"/>
      <c r="AY16" s="56"/>
      <c r="AZ16" s="56"/>
      <c r="BA16" s="56"/>
      <c r="BB16" s="56"/>
      <c r="BC16" s="56"/>
      <c r="BD16" s="35" t="str">
        <f>IF(N39="","-",N39)</f>
        <v>-</v>
      </c>
      <c r="BE16" s="31"/>
      <c r="BF16" s="31" t="s">
        <v>176</v>
      </c>
      <c r="BG16" s="31" t="str">
        <f>IF(T39="","-",T39)</f>
        <v>-</v>
      </c>
      <c r="BH16" s="31"/>
      <c r="BI16" s="35" t="str">
        <f>IF(N33="","-",N33)</f>
        <v>-</v>
      </c>
      <c r="BJ16" s="31"/>
      <c r="BK16" s="31" t="s">
        <v>176</v>
      </c>
      <c r="BL16" s="31" t="str">
        <f>IF(T33="","-",T33)</f>
        <v>-</v>
      </c>
      <c r="BM16" s="32"/>
      <c r="BN16" s="31" t="str">
        <f>IF(N24="","-",N24)</f>
        <v>-</v>
      </c>
      <c r="BO16" s="31"/>
      <c r="BP16" s="31" t="s">
        <v>176</v>
      </c>
      <c r="BQ16" s="31" t="str">
        <f>IF(T24="","-",T24)</f>
        <v>-</v>
      </c>
      <c r="BR16" s="31"/>
      <c r="BS16" s="35" t="str">
        <f>IF(N18="","-",N18)</f>
        <v>-</v>
      </c>
      <c r="BT16" s="31"/>
      <c r="BU16" s="31" t="s">
        <v>176</v>
      </c>
      <c r="BV16" s="31" t="str">
        <f>IF(T18="","-",T18)</f>
        <v>-</v>
      </c>
      <c r="BW16" s="32"/>
      <c r="BX16" s="35" t="str">
        <f>IF(AC33="","-",AC33)</f>
        <v>-</v>
      </c>
      <c r="BY16" s="31"/>
      <c r="BZ16" s="31" t="s">
        <v>176</v>
      </c>
      <c r="CA16" s="31" t="str">
        <f>IF(AI33="","-",AI33)</f>
        <v>-</v>
      </c>
      <c r="CB16" s="32"/>
      <c r="CC16" s="31" t="str">
        <f>IF(AC24="","-",AC24)</f>
        <v>-</v>
      </c>
      <c r="CD16" s="31"/>
      <c r="CE16" s="31" t="s">
        <v>176</v>
      </c>
      <c r="CF16" s="31" t="str">
        <f>IF(AI24="","-",AI24)</f>
        <v>-</v>
      </c>
      <c r="CG16" s="31"/>
      <c r="CH16" s="35" t="str">
        <f>IF(AC18="","-",AC18)</f>
        <v>-</v>
      </c>
      <c r="CI16" s="31"/>
      <c r="CJ16" s="31" t="s">
        <v>176</v>
      </c>
      <c r="CK16" s="31" t="str">
        <f>IF(AI18="","-",AI18)</f>
        <v>-</v>
      </c>
      <c r="CL16" s="32"/>
      <c r="CM16" s="35" t="str">
        <f>IF(AH18="","-",AH18)</f>
        <v>-</v>
      </c>
      <c r="CN16" s="31"/>
      <c r="CO16" s="31" t="s">
        <v>176</v>
      </c>
      <c r="CP16" s="31" t="str">
        <f>IF(AN18="","-",AN18)</f>
        <v>-</v>
      </c>
      <c r="CQ16" s="32"/>
      <c r="CR16" s="35" t="str">
        <f>IF(AM18="","-",AM18)</f>
        <v>-</v>
      </c>
      <c r="CS16" s="31"/>
      <c r="CT16" s="31" t="s">
        <v>176</v>
      </c>
      <c r="CU16" s="31" t="str">
        <f>IF(AS18="","-",AS18)</f>
        <v>②</v>
      </c>
      <c r="CV16" s="32"/>
      <c r="CW16" s="35" t="str">
        <f>IF(AR18="","-",AR18)</f>
        <v>-</v>
      </c>
      <c r="CX16" s="31"/>
      <c r="CY16" s="31" t="s">
        <v>176</v>
      </c>
      <c r="CZ16" s="31" t="str">
        <f>IF(AX18="","-",AX18)</f>
        <v>-</v>
      </c>
      <c r="DA16" s="32"/>
      <c r="DB16" s="35" t="str">
        <f>IF(AW18="","-",AW18)</f>
        <v>-</v>
      </c>
      <c r="DC16" s="31"/>
      <c r="DD16" s="31" t="s">
        <v>176</v>
      </c>
      <c r="DE16" s="31" t="str">
        <f>IF(BC18="","-",BC18)</f>
        <v>-</v>
      </c>
      <c r="DF16" s="32"/>
      <c r="DG16" s="35" t="str">
        <f>IF(BB18="","-",BB18)</f>
        <v>-</v>
      </c>
      <c r="DH16" s="31"/>
      <c r="DI16" s="31" t="s">
        <v>176</v>
      </c>
      <c r="DJ16" s="31" t="str">
        <f>IF(BH18="","-",BH18)</f>
        <v>-</v>
      </c>
      <c r="DK16" s="32"/>
      <c r="DL16" s="35" t="str">
        <f>IF(BG18="","-",BG18)</f>
        <v>-</v>
      </c>
      <c r="DM16" s="31"/>
      <c r="DN16" s="31" t="s">
        <v>176</v>
      </c>
      <c r="DO16" s="31" t="str">
        <f>IF(BM18="","-",BM18)</f>
        <v>-</v>
      </c>
      <c r="DP16" s="32"/>
      <c r="DQ16" s="35" t="str">
        <f>IF(BL18="","-",BL18)</f>
        <v>-</v>
      </c>
      <c r="DR16" s="31"/>
      <c r="DS16" s="31" t="s">
        <v>176</v>
      </c>
      <c r="DT16" s="31" t="str">
        <f>IF(BR18="","-",BR18)</f>
        <v>-</v>
      </c>
      <c r="DU16" s="32"/>
      <c r="DV16" s="35" t="str">
        <f>IF(BQ18="","-",BQ18)</f>
        <v>-</v>
      </c>
      <c r="DW16" s="31"/>
      <c r="DX16" s="31" t="s">
        <v>176</v>
      </c>
      <c r="DY16" s="31" t="str">
        <f>IF(BW18="","-",BW18)</f>
        <v>-</v>
      </c>
      <c r="DZ16" s="32"/>
      <c r="EA16" s="37"/>
      <c r="EB16" s="37"/>
      <c r="EC16" s="37"/>
      <c r="ED16" s="55"/>
      <c r="EE16" s="55"/>
      <c r="EF16" s="55"/>
      <c r="EG16" s="55"/>
      <c r="EH16" s="55"/>
      <c r="EI16" s="55"/>
      <c r="EJ16" s="28"/>
      <c r="EK16" s="28"/>
      <c r="EL16" s="28"/>
    </row>
    <row r="17" spans="3:142" ht="14.25" customHeight="1">
      <c r="C17">
        <f t="shared" si="0"/>
        <v>0</v>
      </c>
      <c r="D17">
        <f t="shared" si="1"/>
        <v>0</v>
      </c>
      <c r="F17" s="28">
        <v>3</v>
      </c>
      <c r="G17" s="28" t="s">
        <v>170</v>
      </c>
      <c r="H17" s="38" t="str">
        <f>AT14</f>
        <v>当山</v>
      </c>
      <c r="I17" s="38"/>
      <c r="J17" s="38"/>
      <c r="K17" s="38"/>
      <c r="L17" s="38"/>
      <c r="M17" s="38"/>
      <c r="N17" s="1"/>
      <c r="O17" s="47" t="s">
        <v>162</v>
      </c>
      <c r="P17" s="2"/>
      <c r="Q17" s="2" t="s">
        <v>16</v>
      </c>
      <c r="R17" s="2"/>
      <c r="S17" s="47" t="s">
        <v>161</v>
      </c>
      <c r="T17" s="3"/>
      <c r="U17" s="38" t="str">
        <f>AT30</f>
        <v>内間</v>
      </c>
      <c r="V17" s="38"/>
      <c r="W17" s="38"/>
      <c r="X17" s="38"/>
      <c r="Y17" s="38"/>
      <c r="Z17" s="38"/>
      <c r="AA17" s="28" t="s">
        <v>166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167</v>
      </c>
      <c r="AO17" s="28"/>
      <c r="AP17" s="28"/>
      <c r="AQ17" s="28"/>
      <c r="AS17" s="36"/>
      <c r="AT17" s="98"/>
      <c r="AU17" s="98"/>
      <c r="AV17" s="98"/>
      <c r="AW17" s="98"/>
      <c r="AX17" s="98"/>
      <c r="AY17" s="56"/>
      <c r="AZ17" s="56"/>
      <c r="BA17" s="56"/>
      <c r="BB17" s="56"/>
      <c r="BC17" s="56"/>
      <c r="BD17" s="36"/>
      <c r="BE17" s="33"/>
      <c r="BF17" s="33"/>
      <c r="BG17" s="33"/>
      <c r="BH17" s="33"/>
      <c r="BI17" s="36"/>
      <c r="BJ17" s="33"/>
      <c r="BK17" s="33"/>
      <c r="BL17" s="33"/>
      <c r="BM17" s="34"/>
      <c r="BN17" s="33"/>
      <c r="BO17" s="33"/>
      <c r="BP17" s="33"/>
      <c r="BQ17" s="33"/>
      <c r="BR17" s="33"/>
      <c r="BS17" s="36"/>
      <c r="BT17" s="33"/>
      <c r="BU17" s="33"/>
      <c r="BV17" s="33"/>
      <c r="BW17" s="34"/>
      <c r="BX17" s="36"/>
      <c r="BY17" s="33"/>
      <c r="BZ17" s="33"/>
      <c r="CA17" s="33"/>
      <c r="CB17" s="34"/>
      <c r="CC17" s="33"/>
      <c r="CD17" s="33"/>
      <c r="CE17" s="33"/>
      <c r="CF17" s="33"/>
      <c r="CG17" s="33"/>
      <c r="CH17" s="36"/>
      <c r="CI17" s="33"/>
      <c r="CJ17" s="33"/>
      <c r="CK17" s="33"/>
      <c r="CL17" s="34"/>
      <c r="CM17" s="36"/>
      <c r="CN17" s="33"/>
      <c r="CO17" s="33"/>
      <c r="CP17" s="33"/>
      <c r="CQ17" s="34"/>
      <c r="CR17" s="36"/>
      <c r="CS17" s="33"/>
      <c r="CT17" s="33"/>
      <c r="CU17" s="33"/>
      <c r="CV17" s="34"/>
      <c r="CW17" s="36"/>
      <c r="CX17" s="33"/>
      <c r="CY17" s="33"/>
      <c r="CZ17" s="33"/>
      <c r="DA17" s="34"/>
      <c r="DB17" s="36"/>
      <c r="DC17" s="33"/>
      <c r="DD17" s="33"/>
      <c r="DE17" s="33"/>
      <c r="DF17" s="34"/>
      <c r="DG17" s="36"/>
      <c r="DH17" s="33"/>
      <c r="DI17" s="33"/>
      <c r="DJ17" s="33"/>
      <c r="DK17" s="34"/>
      <c r="DL17" s="36"/>
      <c r="DM17" s="33"/>
      <c r="DN17" s="33"/>
      <c r="DO17" s="33"/>
      <c r="DP17" s="34"/>
      <c r="DQ17" s="36"/>
      <c r="DR17" s="33"/>
      <c r="DS17" s="33"/>
      <c r="DT17" s="33"/>
      <c r="DU17" s="34"/>
      <c r="DV17" s="36"/>
      <c r="DW17" s="33"/>
      <c r="DX17" s="33"/>
      <c r="DY17" s="33"/>
      <c r="DZ17" s="34"/>
      <c r="EA17" s="6"/>
      <c r="EB17" s="6"/>
      <c r="EC17" s="7"/>
      <c r="ED17" s="55"/>
      <c r="EE17" s="55"/>
      <c r="EF17" s="55"/>
      <c r="EG17" s="55"/>
      <c r="EH17" s="55"/>
      <c r="EI17" s="55"/>
      <c r="EJ17" s="28"/>
      <c r="EK17" s="28"/>
      <c r="EL17" s="28"/>
    </row>
    <row r="18" spans="1:142" ht="14.25" customHeight="1">
      <c r="A18">
        <f>IF(N18="",0,N18)</f>
        <v>0</v>
      </c>
      <c r="B18">
        <f>IF(T18="",0,T18)</f>
        <v>0</v>
      </c>
      <c r="C18">
        <f t="shared" si="0"/>
        <v>0</v>
      </c>
      <c r="D18">
        <f t="shared" si="1"/>
        <v>0</v>
      </c>
      <c r="F18" s="28"/>
      <c r="G18" s="28"/>
      <c r="H18" s="38"/>
      <c r="I18" s="38"/>
      <c r="J18" s="38"/>
      <c r="K18" s="38"/>
      <c r="L18" s="38"/>
      <c r="M18" s="38"/>
      <c r="N18" s="8">
        <f>IF(SUM(C17:D19)&gt;0,SUM(C17:C19),"")</f>
      </c>
      <c r="O18" s="48"/>
      <c r="Q18" t="s">
        <v>16</v>
      </c>
      <c r="S18" s="48"/>
      <c r="T18" s="8">
        <f>IF(SUM(C17:D19)&gt;0,SUM(D17:D19),"")</f>
      </c>
      <c r="U18" s="38"/>
      <c r="V18" s="38"/>
      <c r="W18" s="38"/>
      <c r="X18" s="38"/>
      <c r="Y18" s="38"/>
      <c r="Z18" s="3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S18" s="35" t="s">
        <v>169</v>
      </c>
      <c r="AT18" s="98" t="s">
        <v>156</v>
      </c>
      <c r="AU18" s="98"/>
      <c r="AV18" s="98"/>
      <c r="AW18" s="98"/>
      <c r="AX18" s="99"/>
      <c r="AY18" s="35" t="str">
        <f>IF(AY20="-","-",IF(AY20=2,"○","×"))</f>
        <v>-</v>
      </c>
      <c r="AZ18" s="31"/>
      <c r="BA18" s="31"/>
      <c r="BB18" s="31"/>
      <c r="BC18" s="32"/>
      <c r="BD18" s="87"/>
      <c r="BE18" s="56"/>
      <c r="BF18" s="56"/>
      <c r="BG18" s="56"/>
      <c r="BH18" s="88"/>
      <c r="BI18" s="35" t="str">
        <f>IF(BI20="-","-",IF(BI20=2,"○","×"))</f>
        <v>-</v>
      </c>
      <c r="BJ18" s="31"/>
      <c r="BK18" s="31"/>
      <c r="BL18" s="31"/>
      <c r="BM18" s="32"/>
      <c r="BN18" s="35" t="str">
        <f>IF(BN20="-","-",IF(BN20=2,"○","×"))</f>
        <v>-</v>
      </c>
      <c r="BO18" s="31"/>
      <c r="BP18" s="31"/>
      <c r="BQ18" s="31"/>
      <c r="BR18" s="32"/>
      <c r="BS18" s="35" t="str">
        <f>IF(BS20="-","-",IF(BS20=2,"○","×"))</f>
        <v>×</v>
      </c>
      <c r="BT18" s="31"/>
      <c r="BU18" s="31"/>
      <c r="BV18" s="31"/>
      <c r="BW18" s="32"/>
      <c r="BX18" s="35" t="str">
        <f>IF(BX20="-","-",IF(BX20=2,"○","×"))</f>
        <v>-</v>
      </c>
      <c r="BY18" s="31"/>
      <c r="BZ18" s="31"/>
      <c r="CA18" s="31"/>
      <c r="CB18" s="32"/>
      <c r="CC18" s="35" t="str">
        <f>IF(CC20="-","-",IF(CC20=2,"○","×"))</f>
        <v>-</v>
      </c>
      <c r="CD18" s="31"/>
      <c r="CE18" s="31"/>
      <c r="CF18" s="31"/>
      <c r="CG18" s="32"/>
      <c r="CH18" s="35" t="str">
        <f>IF(CH20="-","-",IF(CH20=2,"○","×"))</f>
        <v>-</v>
      </c>
      <c r="CI18" s="31"/>
      <c r="CJ18" s="31"/>
      <c r="CK18" s="31"/>
      <c r="CL18" s="32"/>
      <c r="CM18" s="35" t="str">
        <f>IF(CM20="-","-",IF(CM20=2,"○","×"))</f>
        <v>-</v>
      </c>
      <c r="CN18" s="31"/>
      <c r="CO18" s="31"/>
      <c r="CP18" s="31"/>
      <c r="CQ18" s="32"/>
      <c r="CR18" s="35" t="str">
        <f>IF(CR20="-","-",IF(CR20=2,"○","×"))</f>
        <v>-</v>
      </c>
      <c r="CS18" s="31"/>
      <c r="CT18" s="31"/>
      <c r="CU18" s="31"/>
      <c r="CV18" s="32"/>
      <c r="CW18" s="35" t="str">
        <f>IF(CW20="-","-",IF(CW20=2,"○","×"))</f>
        <v>-</v>
      </c>
      <c r="CX18" s="31"/>
      <c r="CY18" s="31"/>
      <c r="CZ18" s="31"/>
      <c r="DA18" s="32"/>
      <c r="DB18" s="35" t="str">
        <f>IF(DB20="-","-",IF(DB20=2,"○","×"))</f>
        <v>-</v>
      </c>
      <c r="DC18" s="31"/>
      <c r="DD18" s="31"/>
      <c r="DE18" s="31"/>
      <c r="DF18" s="32"/>
      <c r="DG18" s="35" t="str">
        <f>IF(DG20="-","-",IF(DG20=2,"○","×"))</f>
        <v>×</v>
      </c>
      <c r="DH18" s="31"/>
      <c r="DI18" s="31"/>
      <c r="DJ18" s="31"/>
      <c r="DK18" s="32"/>
      <c r="DL18" s="35" t="str">
        <f>IF(DL20="-","-",IF(DL20=2,"○","×"))</f>
        <v>×</v>
      </c>
      <c r="DM18" s="31"/>
      <c r="DN18" s="31"/>
      <c r="DO18" s="31"/>
      <c r="DP18" s="32"/>
      <c r="DQ18" s="35" t="str">
        <f>IF(DQ20="-","-",IF(DQ20=2,"○","×"))</f>
        <v>×</v>
      </c>
      <c r="DR18" s="31"/>
      <c r="DS18" s="31"/>
      <c r="DT18" s="31"/>
      <c r="DU18" s="32"/>
      <c r="DV18" s="35" t="str">
        <f>IF(DV20="-","-",IF(DV20=2,"○","×"))</f>
        <v>×</v>
      </c>
      <c r="DW18" s="31"/>
      <c r="DX18" s="31"/>
      <c r="DY18" s="31"/>
      <c r="DZ18" s="32"/>
      <c r="ED18" s="55" t="e">
        <f>(A12+A21+A30+B39)/(B12+B21+B30+A39)</f>
        <v>#DIV/0!</v>
      </c>
      <c r="EE18" s="55"/>
      <c r="EF18" s="55"/>
      <c r="EG18" s="55">
        <f>(P11+P12+P13+P20+P21+P22+P29+P30+P31+R38+R39+R40)/(R11+R12+R13+R20+R21+R22+R29+R30+R31+P38+P39+P40)</f>
        <v>1.1666666666666667</v>
      </c>
      <c r="EH18" s="55"/>
      <c r="EI18" s="55"/>
      <c r="EJ18" s="28"/>
      <c r="EK18" s="28"/>
      <c r="EL18" s="28"/>
    </row>
    <row r="19" spans="3:142" ht="14.25" customHeight="1">
      <c r="C19">
        <f t="shared" si="0"/>
        <v>0</v>
      </c>
      <c r="D19">
        <f t="shared" si="1"/>
        <v>0</v>
      </c>
      <c r="F19" s="28"/>
      <c r="G19" s="28"/>
      <c r="H19" s="38"/>
      <c r="I19" s="38"/>
      <c r="J19" s="38"/>
      <c r="K19" s="38"/>
      <c r="L19" s="38"/>
      <c r="M19" s="38"/>
      <c r="N19" s="5"/>
      <c r="O19" s="49"/>
      <c r="P19" s="6"/>
      <c r="Q19" s="6" t="s">
        <v>16</v>
      </c>
      <c r="R19" s="6"/>
      <c r="S19" s="49"/>
      <c r="T19" s="7"/>
      <c r="U19" s="38"/>
      <c r="V19" s="38"/>
      <c r="W19" s="38"/>
      <c r="X19" s="38"/>
      <c r="Y19" s="38"/>
      <c r="Z19" s="3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S19" s="53"/>
      <c r="AT19" s="98"/>
      <c r="AU19" s="98"/>
      <c r="AV19" s="98"/>
      <c r="AW19" s="98"/>
      <c r="AX19" s="99"/>
      <c r="AY19" s="36"/>
      <c r="AZ19" s="33"/>
      <c r="BA19" s="33"/>
      <c r="BB19" s="33"/>
      <c r="BC19" s="34"/>
      <c r="BD19" s="87"/>
      <c r="BE19" s="56"/>
      <c r="BF19" s="56"/>
      <c r="BG19" s="56"/>
      <c r="BH19" s="88"/>
      <c r="BI19" s="36"/>
      <c r="BJ19" s="33"/>
      <c r="BK19" s="33"/>
      <c r="BL19" s="33"/>
      <c r="BM19" s="34"/>
      <c r="BN19" s="36"/>
      <c r="BO19" s="33"/>
      <c r="BP19" s="33"/>
      <c r="BQ19" s="33"/>
      <c r="BR19" s="34"/>
      <c r="BS19" s="36"/>
      <c r="BT19" s="33"/>
      <c r="BU19" s="33"/>
      <c r="BV19" s="33"/>
      <c r="BW19" s="34"/>
      <c r="BX19" s="36"/>
      <c r="BY19" s="33"/>
      <c r="BZ19" s="33"/>
      <c r="CA19" s="33"/>
      <c r="CB19" s="34"/>
      <c r="CC19" s="36"/>
      <c r="CD19" s="33"/>
      <c r="CE19" s="33"/>
      <c r="CF19" s="33"/>
      <c r="CG19" s="34"/>
      <c r="CH19" s="36"/>
      <c r="CI19" s="33"/>
      <c r="CJ19" s="33"/>
      <c r="CK19" s="33"/>
      <c r="CL19" s="34"/>
      <c r="CM19" s="36"/>
      <c r="CN19" s="33"/>
      <c r="CO19" s="33"/>
      <c r="CP19" s="33"/>
      <c r="CQ19" s="34"/>
      <c r="CR19" s="36"/>
      <c r="CS19" s="33"/>
      <c r="CT19" s="33"/>
      <c r="CU19" s="33"/>
      <c r="CV19" s="34"/>
      <c r="CW19" s="36"/>
      <c r="CX19" s="33"/>
      <c r="CY19" s="33"/>
      <c r="CZ19" s="33"/>
      <c r="DA19" s="34"/>
      <c r="DB19" s="36"/>
      <c r="DC19" s="33"/>
      <c r="DD19" s="33"/>
      <c r="DE19" s="33"/>
      <c r="DF19" s="34"/>
      <c r="DG19" s="36"/>
      <c r="DH19" s="33"/>
      <c r="DI19" s="33"/>
      <c r="DJ19" s="33"/>
      <c r="DK19" s="34"/>
      <c r="DL19" s="36"/>
      <c r="DM19" s="33"/>
      <c r="DN19" s="33"/>
      <c r="DO19" s="33"/>
      <c r="DP19" s="34"/>
      <c r="DQ19" s="36"/>
      <c r="DR19" s="33"/>
      <c r="DS19" s="33"/>
      <c r="DT19" s="33"/>
      <c r="DU19" s="34"/>
      <c r="DV19" s="36"/>
      <c r="DW19" s="33"/>
      <c r="DX19" s="33"/>
      <c r="DY19" s="33"/>
      <c r="DZ19" s="34"/>
      <c r="EA19" s="37">
        <f>COUNTIF(AY18:BW19,"○")</f>
        <v>0</v>
      </c>
      <c r="EB19" s="37" t="s">
        <v>16</v>
      </c>
      <c r="EC19" s="37">
        <f>COUNTIF(AY18:BW19,"×")</f>
        <v>1</v>
      </c>
      <c r="ED19" s="55"/>
      <c r="EE19" s="55"/>
      <c r="EF19" s="55"/>
      <c r="EG19" s="55"/>
      <c r="EH19" s="55"/>
      <c r="EI19" s="55"/>
      <c r="EJ19" s="28"/>
      <c r="EK19" s="28"/>
      <c r="EL19" s="28"/>
    </row>
    <row r="20" spans="3:142" ht="14.25" customHeight="1">
      <c r="C20">
        <f t="shared" si="0"/>
        <v>0</v>
      </c>
      <c r="D20">
        <f t="shared" si="1"/>
        <v>0</v>
      </c>
      <c r="F20" s="28">
        <v>4</v>
      </c>
      <c r="G20" s="28" t="s">
        <v>169</v>
      </c>
      <c r="H20" s="38" t="str">
        <f>AT18</f>
        <v>浦城</v>
      </c>
      <c r="I20" s="38"/>
      <c r="J20" s="38"/>
      <c r="K20" s="38"/>
      <c r="L20" s="38"/>
      <c r="M20" s="38"/>
      <c r="N20" s="1"/>
      <c r="O20" s="47" t="s">
        <v>162</v>
      </c>
      <c r="P20" s="2"/>
      <c r="Q20" s="2" t="s">
        <v>16</v>
      </c>
      <c r="R20" s="2"/>
      <c r="S20" s="47" t="s">
        <v>161</v>
      </c>
      <c r="T20" s="3"/>
      <c r="U20" s="38" t="str">
        <f>AT22</f>
        <v>港川</v>
      </c>
      <c r="V20" s="38"/>
      <c r="W20" s="38"/>
      <c r="X20" s="38"/>
      <c r="Y20" s="38"/>
      <c r="Z20" s="38"/>
      <c r="AA20" s="28" t="s">
        <v>168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166</v>
      </c>
      <c r="AO20" s="28"/>
      <c r="AP20" s="28"/>
      <c r="AQ20" s="28"/>
      <c r="AS20" s="53"/>
      <c r="AT20" s="98"/>
      <c r="AU20" s="98"/>
      <c r="AV20" s="98"/>
      <c r="AW20" s="98"/>
      <c r="AX20" s="98"/>
      <c r="AY20" s="35" t="str">
        <f>BG16</f>
        <v>-</v>
      </c>
      <c r="AZ20" s="31"/>
      <c r="BA20" s="31" t="s">
        <v>176</v>
      </c>
      <c r="BB20" s="31" t="str">
        <f>BD16</f>
        <v>-</v>
      </c>
      <c r="BC20" s="32"/>
      <c r="BD20" s="56"/>
      <c r="BE20" s="56"/>
      <c r="BF20" s="56"/>
      <c r="BG20" s="56"/>
      <c r="BH20" s="56"/>
      <c r="BI20" s="35" t="str">
        <f>IF(N21="","-",N21)</f>
        <v>-</v>
      </c>
      <c r="BJ20" s="31"/>
      <c r="BK20" s="31" t="s">
        <v>176</v>
      </c>
      <c r="BL20" s="31" t="str">
        <f>IF(T21="","-",T21)</f>
        <v>-</v>
      </c>
      <c r="BM20" s="32"/>
      <c r="BN20" s="35" t="str">
        <f>IF(N30="","-",N30)</f>
        <v>-</v>
      </c>
      <c r="BO20" s="31"/>
      <c r="BP20" s="31" t="s">
        <v>176</v>
      </c>
      <c r="BQ20" s="31" t="str">
        <f>IF(T30="","-",T30)</f>
        <v>-</v>
      </c>
      <c r="BR20" s="32"/>
      <c r="BS20" s="35">
        <f>IF(N12="","-",N12)</f>
        <v>1</v>
      </c>
      <c r="BT20" s="31"/>
      <c r="BU20" s="31" t="s">
        <v>176</v>
      </c>
      <c r="BV20" s="31">
        <f>IF(T12="","-",T12)</f>
        <v>0</v>
      </c>
      <c r="BW20" s="32"/>
      <c r="BX20" s="35" t="str">
        <f>IF(AC21="","-",AC21)</f>
        <v>-</v>
      </c>
      <c r="BY20" s="31"/>
      <c r="BZ20" s="31" t="s">
        <v>176</v>
      </c>
      <c r="CA20" s="31" t="str">
        <f>IF(AI21="","-",AI21)</f>
        <v>-</v>
      </c>
      <c r="CB20" s="32"/>
      <c r="CC20" s="35" t="str">
        <f>IF(AC30="","-",AC30)</f>
        <v>-</v>
      </c>
      <c r="CD20" s="31"/>
      <c r="CE20" s="31" t="s">
        <v>176</v>
      </c>
      <c r="CF20" s="31" t="str">
        <f>IF(AI30="","-",AI30)</f>
        <v>-</v>
      </c>
      <c r="CG20" s="32"/>
      <c r="CH20" s="35" t="str">
        <f>IF(AC12="","-",AC12)</f>
        <v>-</v>
      </c>
      <c r="CI20" s="31"/>
      <c r="CJ20" s="31" t="s">
        <v>176</v>
      </c>
      <c r="CK20" s="31" t="str">
        <f>IF(AI12="","-",AI12)</f>
        <v>-</v>
      </c>
      <c r="CL20" s="32"/>
      <c r="CM20" s="35" t="str">
        <f>IF(AH12="","-",AH12)</f>
        <v>-</v>
      </c>
      <c r="CN20" s="31"/>
      <c r="CO20" s="31" t="s">
        <v>176</v>
      </c>
      <c r="CP20" s="31" t="str">
        <f>IF(AN12="","-",AN12)</f>
        <v>-</v>
      </c>
      <c r="CQ20" s="32"/>
      <c r="CR20" s="35" t="str">
        <f>IF(AM12="","-",AM12)</f>
        <v>-</v>
      </c>
      <c r="CS20" s="31"/>
      <c r="CT20" s="31" t="s">
        <v>176</v>
      </c>
      <c r="CU20" s="31" t="str">
        <f>IF(AS12="","-",AS12)</f>
        <v>-</v>
      </c>
      <c r="CV20" s="32"/>
      <c r="CW20" s="35" t="str">
        <f>IF(AR12="","-",AR12)</f>
        <v>-</v>
      </c>
      <c r="CX20" s="31"/>
      <c r="CY20" s="31" t="s">
        <v>176</v>
      </c>
      <c r="CZ20" s="31" t="str">
        <f>IF(AX12="","-",AX12)</f>
        <v>-</v>
      </c>
      <c r="DA20" s="32"/>
      <c r="DB20" s="35" t="str">
        <f>IF(AW12="","-",AW12)</f>
        <v>-</v>
      </c>
      <c r="DC20" s="31"/>
      <c r="DD20" s="31" t="s">
        <v>176</v>
      </c>
      <c r="DE20" s="31" t="str">
        <f>IF(BC12="","-",BC12)</f>
        <v>-</v>
      </c>
      <c r="DF20" s="32"/>
      <c r="DG20" s="35" t="str">
        <f>IF(BB12="","-",BB12)</f>
        <v>敗</v>
      </c>
      <c r="DH20" s="31"/>
      <c r="DI20" s="31" t="s">
        <v>176</v>
      </c>
      <c r="DJ20" s="31" t="str">
        <f>IF(BH12="","-",BH12)</f>
        <v>-</v>
      </c>
      <c r="DK20" s="32"/>
      <c r="DL20" s="35" t="str">
        <f>IF(BG12="","-",BG12)</f>
        <v>敗</v>
      </c>
      <c r="DM20" s="31"/>
      <c r="DN20" s="31" t="s">
        <v>176</v>
      </c>
      <c r="DO20" s="31" t="str">
        <f>IF(BM12="","-",BM12)</f>
        <v>-</v>
      </c>
      <c r="DP20" s="32"/>
      <c r="DQ20" s="35" t="str">
        <f>IF(BL12="","-",BL12)</f>
        <v>敗</v>
      </c>
      <c r="DR20" s="31"/>
      <c r="DS20" s="31" t="s">
        <v>176</v>
      </c>
      <c r="DT20" s="31" t="str">
        <f>IF(BR12="","-",BR12)</f>
        <v>-</v>
      </c>
      <c r="DU20" s="32"/>
      <c r="DV20" s="35" t="str">
        <f>IF(BQ12="","-",BQ12)</f>
        <v>敗</v>
      </c>
      <c r="DW20" s="31"/>
      <c r="DX20" s="31" t="s">
        <v>176</v>
      </c>
      <c r="DY20" s="31" t="str">
        <f>IF(BW12="","-",BW12)</f>
        <v>-</v>
      </c>
      <c r="DZ20" s="32"/>
      <c r="EA20" s="53"/>
      <c r="EB20" s="37"/>
      <c r="EC20" s="37"/>
      <c r="ED20" s="55"/>
      <c r="EE20" s="55"/>
      <c r="EF20" s="55"/>
      <c r="EG20" s="55"/>
      <c r="EH20" s="55"/>
      <c r="EI20" s="55"/>
      <c r="EJ20" s="28"/>
      <c r="EK20" s="28"/>
      <c r="EL20" s="28"/>
    </row>
    <row r="21" spans="1:142" ht="14.25" customHeight="1">
      <c r="A21">
        <f>IF(N21="",0,N21)</f>
        <v>0</v>
      </c>
      <c r="B21">
        <f>IF(T21="",0,T21)</f>
        <v>0</v>
      </c>
      <c r="C21">
        <f t="shared" si="0"/>
        <v>0</v>
      </c>
      <c r="D21">
        <f t="shared" si="1"/>
        <v>0</v>
      </c>
      <c r="F21" s="28"/>
      <c r="G21" s="28"/>
      <c r="H21" s="38"/>
      <c r="I21" s="38"/>
      <c r="J21" s="38"/>
      <c r="K21" s="38"/>
      <c r="L21" s="38"/>
      <c r="M21" s="38"/>
      <c r="N21" s="8">
        <f>IF(SUM(C20:D22)&gt;0,SUM(C20:C22),"")</f>
      </c>
      <c r="O21" s="48"/>
      <c r="Q21" t="s">
        <v>16</v>
      </c>
      <c r="S21" s="48"/>
      <c r="T21" s="8">
        <f>IF(SUM(C20:D22)&gt;0,SUM(D20:D22),"")</f>
      </c>
      <c r="U21" s="38"/>
      <c r="V21" s="38"/>
      <c r="W21" s="38"/>
      <c r="X21" s="38"/>
      <c r="Y21" s="38"/>
      <c r="Z21" s="3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S21" s="36"/>
      <c r="AT21" s="98"/>
      <c r="AU21" s="98"/>
      <c r="AV21" s="98"/>
      <c r="AW21" s="98"/>
      <c r="AX21" s="98"/>
      <c r="AY21" s="36"/>
      <c r="AZ21" s="33"/>
      <c r="BA21" s="33"/>
      <c r="BB21" s="33"/>
      <c r="BC21" s="34"/>
      <c r="BD21" s="56"/>
      <c r="BE21" s="56"/>
      <c r="BF21" s="56"/>
      <c r="BG21" s="56"/>
      <c r="BH21" s="56"/>
      <c r="BI21" s="36"/>
      <c r="BJ21" s="33"/>
      <c r="BK21" s="33"/>
      <c r="BL21" s="33"/>
      <c r="BM21" s="34"/>
      <c r="BN21" s="36"/>
      <c r="BO21" s="33"/>
      <c r="BP21" s="33"/>
      <c r="BQ21" s="33"/>
      <c r="BR21" s="34"/>
      <c r="BS21" s="36"/>
      <c r="BT21" s="33"/>
      <c r="BU21" s="33"/>
      <c r="BV21" s="33"/>
      <c r="BW21" s="34"/>
      <c r="BX21" s="36"/>
      <c r="BY21" s="33"/>
      <c r="BZ21" s="33"/>
      <c r="CA21" s="33"/>
      <c r="CB21" s="34"/>
      <c r="CC21" s="36"/>
      <c r="CD21" s="33"/>
      <c r="CE21" s="33"/>
      <c r="CF21" s="33"/>
      <c r="CG21" s="34"/>
      <c r="CH21" s="36"/>
      <c r="CI21" s="33"/>
      <c r="CJ21" s="33"/>
      <c r="CK21" s="33"/>
      <c r="CL21" s="34"/>
      <c r="CM21" s="36"/>
      <c r="CN21" s="33"/>
      <c r="CO21" s="33"/>
      <c r="CP21" s="33"/>
      <c r="CQ21" s="34"/>
      <c r="CR21" s="36"/>
      <c r="CS21" s="33"/>
      <c r="CT21" s="33"/>
      <c r="CU21" s="33"/>
      <c r="CV21" s="34"/>
      <c r="CW21" s="36"/>
      <c r="CX21" s="33"/>
      <c r="CY21" s="33"/>
      <c r="CZ21" s="33"/>
      <c r="DA21" s="34"/>
      <c r="DB21" s="36"/>
      <c r="DC21" s="33"/>
      <c r="DD21" s="33"/>
      <c r="DE21" s="33"/>
      <c r="DF21" s="34"/>
      <c r="DG21" s="36"/>
      <c r="DH21" s="33"/>
      <c r="DI21" s="33"/>
      <c r="DJ21" s="33"/>
      <c r="DK21" s="34"/>
      <c r="DL21" s="36"/>
      <c r="DM21" s="33"/>
      <c r="DN21" s="33"/>
      <c r="DO21" s="33"/>
      <c r="DP21" s="34"/>
      <c r="DQ21" s="36"/>
      <c r="DR21" s="33"/>
      <c r="DS21" s="33"/>
      <c r="DT21" s="33"/>
      <c r="DU21" s="34"/>
      <c r="DV21" s="36"/>
      <c r="DW21" s="33"/>
      <c r="DX21" s="33"/>
      <c r="DY21" s="33"/>
      <c r="DZ21" s="34"/>
      <c r="ED21" s="55"/>
      <c r="EE21" s="55"/>
      <c r="EF21" s="55"/>
      <c r="EG21" s="55"/>
      <c r="EH21" s="55"/>
      <c r="EI21" s="55"/>
      <c r="EJ21" s="28"/>
      <c r="EK21" s="28"/>
      <c r="EL21" s="28"/>
    </row>
    <row r="22" spans="3:142" ht="14.25" customHeight="1">
      <c r="C22">
        <f t="shared" si="0"/>
        <v>0</v>
      </c>
      <c r="D22">
        <f t="shared" si="1"/>
        <v>0</v>
      </c>
      <c r="F22" s="28"/>
      <c r="G22" s="28"/>
      <c r="H22" s="38"/>
      <c r="I22" s="38"/>
      <c r="J22" s="38"/>
      <c r="K22" s="38"/>
      <c r="L22" s="38"/>
      <c r="M22" s="38"/>
      <c r="N22" s="5"/>
      <c r="O22" s="49"/>
      <c r="P22" s="6"/>
      <c r="Q22" s="6" t="s">
        <v>16</v>
      </c>
      <c r="R22" s="6"/>
      <c r="S22" s="49"/>
      <c r="T22" s="7"/>
      <c r="U22" s="38"/>
      <c r="V22" s="38"/>
      <c r="W22" s="38"/>
      <c r="X22" s="38"/>
      <c r="Y22" s="38"/>
      <c r="Z22" s="3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S22" s="35" t="s">
        <v>168</v>
      </c>
      <c r="AT22" s="98" t="s">
        <v>158</v>
      </c>
      <c r="AU22" s="98"/>
      <c r="AV22" s="98"/>
      <c r="AW22" s="98"/>
      <c r="AX22" s="99"/>
      <c r="AY22" s="35" t="str">
        <f>IF(AY24="-","-",IF(AY24=2,"○","×"))</f>
        <v>-</v>
      </c>
      <c r="AZ22" s="31"/>
      <c r="BA22" s="31"/>
      <c r="BB22" s="31"/>
      <c r="BC22" s="32"/>
      <c r="BD22" s="35" t="str">
        <f>IF(BD24="-","-",IF(BD24=2,"○","×"))</f>
        <v>-</v>
      </c>
      <c r="BE22" s="31"/>
      <c r="BF22" s="31"/>
      <c r="BG22" s="31"/>
      <c r="BH22" s="32"/>
      <c r="BI22" s="87"/>
      <c r="BJ22" s="56"/>
      <c r="BK22" s="56"/>
      <c r="BL22" s="56"/>
      <c r="BM22" s="88"/>
      <c r="BN22" s="35" t="str">
        <f>IF(BN24="-","-",IF(BN24=2,"○","×"))</f>
        <v>-</v>
      </c>
      <c r="BO22" s="31"/>
      <c r="BP22" s="31"/>
      <c r="BQ22" s="31"/>
      <c r="BR22" s="32"/>
      <c r="BS22" s="35" t="str">
        <f>IF(BS24="-","-",IF(BS24=2,"○","×"))</f>
        <v>-</v>
      </c>
      <c r="BT22" s="31"/>
      <c r="BU22" s="31"/>
      <c r="BV22" s="31"/>
      <c r="BW22" s="32"/>
      <c r="BX22" s="35" t="str">
        <f>IF(BX24="-","-",IF(BX24=2,"○","×"))</f>
        <v>-</v>
      </c>
      <c r="BY22" s="31"/>
      <c r="BZ22" s="31"/>
      <c r="CA22" s="31"/>
      <c r="CB22" s="32"/>
      <c r="CC22" s="35" t="str">
        <f>IF(CC24="-","-",IF(CC24=2,"○","×"))</f>
        <v>-</v>
      </c>
      <c r="CD22" s="31"/>
      <c r="CE22" s="31"/>
      <c r="CF22" s="31"/>
      <c r="CG22" s="32"/>
      <c r="CH22" s="35" t="str">
        <f>IF(CH24="-","-",IF(CH24=2,"○","×"))</f>
        <v>-</v>
      </c>
      <c r="CI22" s="31"/>
      <c r="CJ22" s="31"/>
      <c r="CK22" s="31"/>
      <c r="CL22" s="32"/>
      <c r="CM22" s="35" t="str">
        <f>IF(CM24="-","-",IF(CM24=2,"○","×"))</f>
        <v>-</v>
      </c>
      <c r="CN22" s="31"/>
      <c r="CO22" s="31"/>
      <c r="CP22" s="31"/>
      <c r="CQ22" s="32"/>
      <c r="CR22" s="35" t="str">
        <f>IF(CR24="-","-",IF(CR24=2,"○","×"))</f>
        <v>-</v>
      </c>
      <c r="CS22" s="31"/>
      <c r="CT22" s="31"/>
      <c r="CU22" s="31"/>
      <c r="CV22" s="32"/>
      <c r="CW22" s="35" t="str">
        <f>IF(CW24="-","-",IF(CW24=2,"○","×"))</f>
        <v>-</v>
      </c>
      <c r="CX22" s="31"/>
      <c r="CY22" s="31"/>
      <c r="CZ22" s="31"/>
      <c r="DA22" s="32"/>
      <c r="DB22" s="35" t="str">
        <f>IF(DB24="-","-",IF(DB24=2,"○","×"))</f>
        <v>-</v>
      </c>
      <c r="DC22" s="31"/>
      <c r="DD22" s="31"/>
      <c r="DE22" s="31"/>
      <c r="DF22" s="32"/>
      <c r="DG22" s="35" t="str">
        <f>IF(DG24="-","-",IF(DG24=2,"○","×"))</f>
        <v>-</v>
      </c>
      <c r="DH22" s="31"/>
      <c r="DI22" s="31"/>
      <c r="DJ22" s="31"/>
      <c r="DK22" s="32"/>
      <c r="DL22" s="35" t="str">
        <f>IF(DL24="-","-",IF(DL24=2,"○","×"))</f>
        <v>-</v>
      </c>
      <c r="DM22" s="31"/>
      <c r="DN22" s="31"/>
      <c r="DO22" s="31"/>
      <c r="DP22" s="32"/>
      <c r="DQ22" s="35" t="str">
        <f>IF(DQ24="-","-",IF(DQ24=2,"○","×"))</f>
        <v>-</v>
      </c>
      <c r="DR22" s="31"/>
      <c r="DS22" s="31"/>
      <c r="DT22" s="31"/>
      <c r="DU22" s="32"/>
      <c r="DV22" s="35" t="str">
        <f>IF(DV24="-","-",IF(DV24=2,"○","×"))</f>
        <v>-</v>
      </c>
      <c r="DW22" s="31"/>
      <c r="DX22" s="31"/>
      <c r="DY22" s="31"/>
      <c r="DZ22" s="32"/>
      <c r="EA22" s="2"/>
      <c r="EB22" s="2"/>
      <c r="EC22" s="3"/>
      <c r="ED22" s="55" t="e">
        <f>(A15+B21+A27+B33)/(B15+A21+B27+A33)</f>
        <v>#DIV/0!</v>
      </c>
      <c r="EE22" s="55"/>
      <c r="EF22" s="55"/>
      <c r="EG22" s="55" t="e">
        <f>(P14+P15+P16+P26+P27+P28+R20+R21+R22+R32+R33+R34)/(R14+R15+R16+R26+R27+R28+P20+P21+P22+P32+P33+P34)</f>
        <v>#DIV/0!</v>
      </c>
      <c r="EH22" s="55"/>
      <c r="EI22" s="55"/>
      <c r="EJ22" s="28"/>
      <c r="EK22" s="28"/>
      <c r="EL22" s="28"/>
    </row>
    <row r="23" spans="3:142" ht="14.25" customHeight="1">
      <c r="C23">
        <f t="shared" si="0"/>
        <v>0</v>
      </c>
      <c r="D23">
        <f t="shared" si="1"/>
        <v>0</v>
      </c>
      <c r="F23" s="28">
        <v>5</v>
      </c>
      <c r="G23" s="28" t="s">
        <v>170</v>
      </c>
      <c r="H23" s="38" t="str">
        <f>AT14</f>
        <v>当山</v>
      </c>
      <c r="I23" s="38"/>
      <c r="J23" s="38"/>
      <c r="K23" s="38"/>
      <c r="L23" s="38"/>
      <c r="M23" s="38"/>
      <c r="N23" s="1"/>
      <c r="O23" s="47" t="s">
        <v>162</v>
      </c>
      <c r="P23" s="2"/>
      <c r="Q23" s="2" t="s">
        <v>16</v>
      </c>
      <c r="R23" s="2"/>
      <c r="S23" s="47" t="s">
        <v>161</v>
      </c>
      <c r="T23" s="3"/>
      <c r="U23" s="38" t="str">
        <f>AT26</f>
        <v>前田</v>
      </c>
      <c r="V23" s="38"/>
      <c r="W23" s="38"/>
      <c r="X23" s="38"/>
      <c r="Y23" s="38"/>
      <c r="Z23" s="38"/>
      <c r="AA23" s="28" t="s">
        <v>167</v>
      </c>
      <c r="AB23" s="35"/>
      <c r="AC23" s="31"/>
      <c r="AD23" s="31"/>
      <c r="AE23" s="31"/>
      <c r="AF23" s="31"/>
      <c r="AG23" s="32"/>
      <c r="AH23" s="28"/>
      <c r="AI23" s="28"/>
      <c r="AJ23" s="28"/>
      <c r="AK23" s="28"/>
      <c r="AL23" s="28"/>
      <c r="AM23" s="28"/>
      <c r="AN23" s="28" t="s">
        <v>168</v>
      </c>
      <c r="AO23" s="28"/>
      <c r="AP23" s="28"/>
      <c r="AQ23" s="28"/>
      <c r="AS23" s="53"/>
      <c r="AT23" s="98"/>
      <c r="AU23" s="98"/>
      <c r="AV23" s="98"/>
      <c r="AW23" s="98"/>
      <c r="AX23" s="99"/>
      <c r="AY23" s="36"/>
      <c r="AZ23" s="33"/>
      <c r="BA23" s="33"/>
      <c r="BB23" s="33"/>
      <c r="BC23" s="34"/>
      <c r="BD23" s="36"/>
      <c r="BE23" s="33"/>
      <c r="BF23" s="33"/>
      <c r="BG23" s="33"/>
      <c r="BH23" s="34"/>
      <c r="BI23" s="87"/>
      <c r="BJ23" s="56"/>
      <c r="BK23" s="56"/>
      <c r="BL23" s="56"/>
      <c r="BM23" s="88"/>
      <c r="BN23" s="36"/>
      <c r="BO23" s="33"/>
      <c r="BP23" s="33"/>
      <c r="BQ23" s="33"/>
      <c r="BR23" s="34"/>
      <c r="BS23" s="36"/>
      <c r="BT23" s="33"/>
      <c r="BU23" s="33"/>
      <c r="BV23" s="33"/>
      <c r="BW23" s="34"/>
      <c r="BX23" s="36"/>
      <c r="BY23" s="33"/>
      <c r="BZ23" s="33"/>
      <c r="CA23" s="33"/>
      <c r="CB23" s="34"/>
      <c r="CC23" s="36"/>
      <c r="CD23" s="33"/>
      <c r="CE23" s="33"/>
      <c r="CF23" s="33"/>
      <c r="CG23" s="34"/>
      <c r="CH23" s="36"/>
      <c r="CI23" s="33"/>
      <c r="CJ23" s="33"/>
      <c r="CK23" s="33"/>
      <c r="CL23" s="34"/>
      <c r="CM23" s="36"/>
      <c r="CN23" s="33"/>
      <c r="CO23" s="33"/>
      <c r="CP23" s="33"/>
      <c r="CQ23" s="34"/>
      <c r="CR23" s="36"/>
      <c r="CS23" s="33"/>
      <c r="CT23" s="33"/>
      <c r="CU23" s="33"/>
      <c r="CV23" s="34"/>
      <c r="CW23" s="36"/>
      <c r="CX23" s="33"/>
      <c r="CY23" s="33"/>
      <c r="CZ23" s="33"/>
      <c r="DA23" s="34"/>
      <c r="DB23" s="36"/>
      <c r="DC23" s="33"/>
      <c r="DD23" s="33"/>
      <c r="DE23" s="33"/>
      <c r="DF23" s="34"/>
      <c r="DG23" s="36"/>
      <c r="DH23" s="33"/>
      <c r="DI23" s="33"/>
      <c r="DJ23" s="33"/>
      <c r="DK23" s="34"/>
      <c r="DL23" s="36"/>
      <c r="DM23" s="33"/>
      <c r="DN23" s="33"/>
      <c r="DO23" s="33"/>
      <c r="DP23" s="34"/>
      <c r="DQ23" s="36"/>
      <c r="DR23" s="33"/>
      <c r="DS23" s="33"/>
      <c r="DT23" s="33"/>
      <c r="DU23" s="34"/>
      <c r="DV23" s="36"/>
      <c r="DW23" s="33"/>
      <c r="DX23" s="33"/>
      <c r="DY23" s="33"/>
      <c r="DZ23" s="34"/>
      <c r="EA23" s="37">
        <f>COUNTIF(AY22:BW23,"○")</f>
        <v>0</v>
      </c>
      <c r="EB23" s="37" t="s">
        <v>16</v>
      </c>
      <c r="EC23" s="37">
        <f>COUNTIF(AY22:BW23,"×")</f>
        <v>0</v>
      </c>
      <c r="ED23" s="55"/>
      <c r="EE23" s="55"/>
      <c r="EF23" s="55"/>
      <c r="EG23" s="55"/>
      <c r="EH23" s="55"/>
      <c r="EI23" s="55"/>
      <c r="EJ23" s="28"/>
      <c r="EK23" s="28"/>
      <c r="EL23" s="28"/>
    </row>
    <row r="24" spans="1:142" ht="14.25" customHeight="1">
      <c r="A24">
        <f>IF(N24="",0,N24)</f>
        <v>0</v>
      </c>
      <c r="B24">
        <f>IF(T24="",0,T24)</f>
        <v>0</v>
      </c>
      <c r="C24">
        <f t="shared" si="0"/>
        <v>0</v>
      </c>
      <c r="D24">
        <f t="shared" si="1"/>
        <v>0</v>
      </c>
      <c r="F24" s="28"/>
      <c r="G24" s="28"/>
      <c r="H24" s="38"/>
      <c r="I24" s="38"/>
      <c r="J24" s="38"/>
      <c r="K24" s="38"/>
      <c r="L24" s="38"/>
      <c r="M24" s="38"/>
      <c r="N24" s="8">
        <f>IF(SUM(C23:D25)&gt;0,SUM(C23:C25),"")</f>
      </c>
      <c r="O24" s="48"/>
      <c r="Q24" t="s">
        <v>16</v>
      </c>
      <c r="S24" s="48"/>
      <c r="T24" s="8">
        <f>IF(SUM(C23:D25)&gt;0,SUM(D23:D25),"")</f>
      </c>
      <c r="U24" s="38"/>
      <c r="V24" s="38"/>
      <c r="W24" s="38"/>
      <c r="X24" s="38"/>
      <c r="Y24" s="38"/>
      <c r="Z24" s="38"/>
      <c r="AA24" s="28"/>
      <c r="AB24" s="53"/>
      <c r="AC24" s="37"/>
      <c r="AD24" s="37"/>
      <c r="AE24" s="37"/>
      <c r="AF24" s="37"/>
      <c r="AG24" s="54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S24" s="53"/>
      <c r="AT24" s="98"/>
      <c r="AU24" s="98"/>
      <c r="AV24" s="98"/>
      <c r="AW24" s="98"/>
      <c r="AX24" s="98"/>
      <c r="AY24" s="35" t="str">
        <f>BL16</f>
        <v>-</v>
      </c>
      <c r="AZ24" s="31"/>
      <c r="BA24" s="31" t="s">
        <v>176</v>
      </c>
      <c r="BB24" s="31" t="str">
        <f>BI16</f>
        <v>-</v>
      </c>
      <c r="BC24" s="32"/>
      <c r="BD24" s="35" t="str">
        <f>BL20</f>
        <v>-</v>
      </c>
      <c r="BE24" s="31"/>
      <c r="BF24" s="31" t="s">
        <v>176</v>
      </c>
      <c r="BG24" s="31" t="str">
        <f>BI20</f>
        <v>-</v>
      </c>
      <c r="BH24" s="32"/>
      <c r="BI24" s="56"/>
      <c r="BJ24" s="56"/>
      <c r="BK24" s="56"/>
      <c r="BL24" s="56"/>
      <c r="BM24" s="56"/>
      <c r="BN24" s="35" t="str">
        <f>IF(N15="","-",N15)</f>
        <v>-</v>
      </c>
      <c r="BO24" s="31"/>
      <c r="BP24" s="31" t="s">
        <v>176</v>
      </c>
      <c r="BQ24" s="31" t="str">
        <f>IF(T15="","-",T15)</f>
        <v>-</v>
      </c>
      <c r="BR24" s="32"/>
      <c r="BS24" s="35" t="str">
        <f>IF(N27="","-",N27)</f>
        <v>-</v>
      </c>
      <c r="BT24" s="31"/>
      <c r="BU24" s="31" t="s">
        <v>176</v>
      </c>
      <c r="BV24" s="31" t="str">
        <f>IF(T27="","-",T27)</f>
        <v>-</v>
      </c>
      <c r="BW24" s="32"/>
      <c r="BX24" s="35" t="str">
        <f>CF16</f>
        <v>-</v>
      </c>
      <c r="BY24" s="31"/>
      <c r="BZ24" s="31" t="s">
        <v>176</v>
      </c>
      <c r="CA24" s="31" t="str">
        <f>CC16</f>
        <v>-</v>
      </c>
      <c r="CB24" s="32"/>
      <c r="CC24" s="35" t="str">
        <f>IF(AC15="","-",AC15)</f>
        <v>-</v>
      </c>
      <c r="CD24" s="31"/>
      <c r="CE24" s="31" t="s">
        <v>176</v>
      </c>
      <c r="CF24" s="31" t="str">
        <f>IF(AI15="","-",AI15)</f>
        <v>-</v>
      </c>
      <c r="CG24" s="32"/>
      <c r="CH24" s="35" t="str">
        <f>IF(AC27="","-",AC27)</f>
        <v>-</v>
      </c>
      <c r="CI24" s="31"/>
      <c r="CJ24" s="31" t="s">
        <v>176</v>
      </c>
      <c r="CK24" s="31" t="str">
        <f>IF(AI27="","-",AI27)</f>
        <v>-</v>
      </c>
      <c r="CL24" s="32"/>
      <c r="CM24" s="35" t="str">
        <f>IF(AH27="","-",AH27)</f>
        <v>-</v>
      </c>
      <c r="CN24" s="31"/>
      <c r="CO24" s="31" t="s">
        <v>176</v>
      </c>
      <c r="CP24" s="31" t="str">
        <f>IF(AN27="","-",AN27)</f>
        <v>-</v>
      </c>
      <c r="CQ24" s="32"/>
      <c r="CR24" s="35" t="str">
        <f>IF(AM27="","-",AM27)</f>
        <v>-</v>
      </c>
      <c r="CS24" s="31"/>
      <c r="CT24" s="31" t="s">
        <v>176</v>
      </c>
      <c r="CU24" s="31" t="str">
        <f>IF(AS27="","-",AS27)</f>
        <v>-</v>
      </c>
      <c r="CV24" s="32"/>
      <c r="CW24" s="35" t="str">
        <f>IF(AR27="","-",AR27)</f>
        <v>-</v>
      </c>
      <c r="CX24" s="31"/>
      <c r="CY24" s="31" t="s">
        <v>176</v>
      </c>
      <c r="CZ24" s="31" t="str">
        <f>IF(AX27="","-",AX27)</f>
        <v>-</v>
      </c>
      <c r="DA24" s="32"/>
      <c r="DB24" s="35" t="str">
        <f>IF(AW27="","-",AW27)</f>
        <v>-</v>
      </c>
      <c r="DC24" s="31"/>
      <c r="DD24" s="31" t="s">
        <v>176</v>
      </c>
      <c r="DE24" s="31" t="str">
        <f>IF(BC27="","-",BC27)</f>
        <v>-</v>
      </c>
      <c r="DF24" s="32"/>
      <c r="DG24" s="35" t="str">
        <f>IF(BB27="","-",BB27)</f>
        <v>-</v>
      </c>
      <c r="DH24" s="31"/>
      <c r="DI24" s="31" t="s">
        <v>176</v>
      </c>
      <c r="DJ24" s="31" t="str">
        <f>IF(BH27="","-",BH27)</f>
        <v>-</v>
      </c>
      <c r="DK24" s="32"/>
      <c r="DL24" s="35" t="str">
        <f>IF(BG27="","-",BG27)</f>
        <v>-</v>
      </c>
      <c r="DM24" s="31"/>
      <c r="DN24" s="31" t="s">
        <v>176</v>
      </c>
      <c r="DO24" s="31" t="str">
        <f>IF(BM27="","-",BM27)</f>
        <v>-</v>
      </c>
      <c r="DP24" s="32"/>
      <c r="DQ24" s="35" t="str">
        <f>IF(BL27="","-",BL27)</f>
        <v>-</v>
      </c>
      <c r="DR24" s="31"/>
      <c r="DS24" s="31" t="s">
        <v>176</v>
      </c>
      <c r="DT24" s="31" t="str">
        <f>IF(BR27="","-",BR27)</f>
        <v>-</v>
      </c>
      <c r="DU24" s="32"/>
      <c r="DV24" s="35" t="str">
        <f>IF(BQ27="","-",BQ27)</f>
        <v>-</v>
      </c>
      <c r="DW24" s="31"/>
      <c r="DX24" s="31" t="s">
        <v>176</v>
      </c>
      <c r="DY24" s="31" t="str">
        <f>IF(BW27="","-",BW27)</f>
        <v>-</v>
      </c>
      <c r="DZ24" s="32"/>
      <c r="EA24" s="53"/>
      <c r="EB24" s="37"/>
      <c r="EC24" s="37"/>
      <c r="ED24" s="55"/>
      <c r="EE24" s="55"/>
      <c r="EF24" s="55"/>
      <c r="EG24" s="55"/>
      <c r="EH24" s="55"/>
      <c r="EI24" s="55"/>
      <c r="EJ24" s="28"/>
      <c r="EK24" s="28"/>
      <c r="EL24" s="28"/>
    </row>
    <row r="25" spans="3:142" ht="14.25" customHeight="1">
      <c r="C25">
        <f t="shared" si="0"/>
        <v>0</v>
      </c>
      <c r="D25">
        <f t="shared" si="1"/>
        <v>0</v>
      </c>
      <c r="F25" s="28"/>
      <c r="G25" s="28"/>
      <c r="H25" s="38"/>
      <c r="I25" s="38"/>
      <c r="J25" s="38"/>
      <c r="K25" s="38"/>
      <c r="L25" s="38"/>
      <c r="M25" s="38"/>
      <c r="N25" s="5"/>
      <c r="O25" s="49"/>
      <c r="P25" s="6"/>
      <c r="Q25" s="6" t="s">
        <v>16</v>
      </c>
      <c r="R25" s="6"/>
      <c r="S25" s="49"/>
      <c r="T25" s="7"/>
      <c r="U25" s="38"/>
      <c r="V25" s="38"/>
      <c r="W25" s="38"/>
      <c r="X25" s="38"/>
      <c r="Y25" s="38"/>
      <c r="Z25" s="38"/>
      <c r="AA25" s="28"/>
      <c r="AB25" s="36"/>
      <c r="AC25" s="33"/>
      <c r="AD25" s="33"/>
      <c r="AE25" s="33"/>
      <c r="AF25" s="33"/>
      <c r="AG25" s="34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S25" s="36"/>
      <c r="AT25" s="98"/>
      <c r="AU25" s="98"/>
      <c r="AV25" s="98"/>
      <c r="AW25" s="98"/>
      <c r="AX25" s="98"/>
      <c r="AY25" s="36"/>
      <c r="AZ25" s="33"/>
      <c r="BA25" s="33"/>
      <c r="BB25" s="33"/>
      <c r="BC25" s="34"/>
      <c r="BD25" s="36"/>
      <c r="BE25" s="33"/>
      <c r="BF25" s="33"/>
      <c r="BG25" s="33"/>
      <c r="BH25" s="34"/>
      <c r="BI25" s="56"/>
      <c r="BJ25" s="56"/>
      <c r="BK25" s="56"/>
      <c r="BL25" s="56"/>
      <c r="BM25" s="56"/>
      <c r="BN25" s="36"/>
      <c r="BO25" s="33"/>
      <c r="BP25" s="33"/>
      <c r="BQ25" s="33"/>
      <c r="BR25" s="34"/>
      <c r="BS25" s="36"/>
      <c r="BT25" s="33"/>
      <c r="BU25" s="33"/>
      <c r="BV25" s="33"/>
      <c r="BW25" s="34"/>
      <c r="BX25" s="36"/>
      <c r="BY25" s="33"/>
      <c r="BZ25" s="33"/>
      <c r="CA25" s="33"/>
      <c r="CB25" s="34"/>
      <c r="CC25" s="36"/>
      <c r="CD25" s="33"/>
      <c r="CE25" s="33"/>
      <c r="CF25" s="33"/>
      <c r="CG25" s="34"/>
      <c r="CH25" s="36"/>
      <c r="CI25" s="33"/>
      <c r="CJ25" s="33"/>
      <c r="CK25" s="33"/>
      <c r="CL25" s="34"/>
      <c r="CM25" s="36"/>
      <c r="CN25" s="33"/>
      <c r="CO25" s="33"/>
      <c r="CP25" s="33"/>
      <c r="CQ25" s="34"/>
      <c r="CR25" s="36"/>
      <c r="CS25" s="33"/>
      <c r="CT25" s="33"/>
      <c r="CU25" s="33"/>
      <c r="CV25" s="34"/>
      <c r="CW25" s="36"/>
      <c r="CX25" s="33"/>
      <c r="CY25" s="33"/>
      <c r="CZ25" s="33"/>
      <c r="DA25" s="34"/>
      <c r="DB25" s="36"/>
      <c r="DC25" s="33"/>
      <c r="DD25" s="33"/>
      <c r="DE25" s="33"/>
      <c r="DF25" s="34"/>
      <c r="DG25" s="36"/>
      <c r="DH25" s="33"/>
      <c r="DI25" s="33"/>
      <c r="DJ25" s="33"/>
      <c r="DK25" s="34"/>
      <c r="DL25" s="36"/>
      <c r="DM25" s="33"/>
      <c r="DN25" s="33"/>
      <c r="DO25" s="33"/>
      <c r="DP25" s="34"/>
      <c r="DQ25" s="36"/>
      <c r="DR25" s="33"/>
      <c r="DS25" s="33"/>
      <c r="DT25" s="33"/>
      <c r="DU25" s="34"/>
      <c r="DV25" s="36"/>
      <c r="DW25" s="33"/>
      <c r="DX25" s="33"/>
      <c r="DY25" s="33"/>
      <c r="DZ25" s="34"/>
      <c r="EA25" s="5"/>
      <c r="EB25" s="6"/>
      <c r="EC25" s="7"/>
      <c r="ED25" s="55"/>
      <c r="EE25" s="55"/>
      <c r="EF25" s="55"/>
      <c r="EG25" s="55"/>
      <c r="EH25" s="55"/>
      <c r="EI25" s="55"/>
      <c r="EJ25" s="28"/>
      <c r="EK25" s="28"/>
      <c r="EL25" s="28"/>
    </row>
    <row r="26" spans="3:142" ht="14.25" customHeight="1">
      <c r="C26">
        <f t="shared" si="0"/>
        <v>0</v>
      </c>
      <c r="D26">
        <f t="shared" si="1"/>
        <v>0</v>
      </c>
      <c r="F26" s="28">
        <v>6</v>
      </c>
      <c r="G26" s="28" t="s">
        <v>168</v>
      </c>
      <c r="H26" s="38" t="str">
        <f>AT22</f>
        <v>港川</v>
      </c>
      <c r="I26" s="38"/>
      <c r="J26" s="38"/>
      <c r="K26" s="38"/>
      <c r="L26" s="38"/>
      <c r="M26" s="38"/>
      <c r="N26" s="1"/>
      <c r="O26" s="47" t="s">
        <v>162</v>
      </c>
      <c r="P26" s="2"/>
      <c r="Q26" s="2" t="s">
        <v>16</v>
      </c>
      <c r="R26" s="2"/>
      <c r="S26" s="47" t="s">
        <v>161</v>
      </c>
      <c r="T26" s="3"/>
      <c r="U26" s="38" t="str">
        <f>AT30</f>
        <v>内間</v>
      </c>
      <c r="V26" s="38"/>
      <c r="W26" s="38"/>
      <c r="X26" s="38"/>
      <c r="Y26" s="38"/>
      <c r="Z26" s="38"/>
      <c r="AA26" s="28" t="s">
        <v>166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170</v>
      </c>
      <c r="AO26" s="28"/>
      <c r="AP26" s="28"/>
      <c r="AQ26" s="28"/>
      <c r="AS26" s="35" t="s">
        <v>167</v>
      </c>
      <c r="AT26" s="98" t="s">
        <v>157</v>
      </c>
      <c r="AU26" s="98"/>
      <c r="AV26" s="98"/>
      <c r="AW26" s="98"/>
      <c r="AX26" s="99"/>
      <c r="AY26" s="35" t="str">
        <f>IF(AY28="-","-",IF(AY28=2,"○","×"))</f>
        <v>-</v>
      </c>
      <c r="AZ26" s="31"/>
      <c r="BA26" s="31"/>
      <c r="BB26" s="31"/>
      <c r="BC26" s="32"/>
      <c r="BD26" s="35" t="str">
        <f>IF(BD28="-","-",IF(BD28=2,"○","×"))</f>
        <v>-</v>
      </c>
      <c r="BE26" s="31"/>
      <c r="BF26" s="31"/>
      <c r="BG26" s="31"/>
      <c r="BH26" s="32"/>
      <c r="BI26" s="35" t="str">
        <f>IF(BI28="-","-",IF(BI28=2,"○","×"))</f>
        <v>-</v>
      </c>
      <c r="BJ26" s="31"/>
      <c r="BK26" s="31"/>
      <c r="BL26" s="31"/>
      <c r="BM26" s="32"/>
      <c r="BN26" s="87"/>
      <c r="BO26" s="56"/>
      <c r="BP26" s="56"/>
      <c r="BQ26" s="56"/>
      <c r="BR26" s="88"/>
      <c r="BS26" s="35" t="str">
        <f>IF(BS28="-","-",IF(BS28=2,"○","×"))</f>
        <v>-</v>
      </c>
      <c r="BT26" s="31"/>
      <c r="BU26" s="31"/>
      <c r="BV26" s="31"/>
      <c r="BW26" s="32"/>
      <c r="BX26" s="35" t="str">
        <f>IF(BX28="-","-",IF(BX28=2,"○","×"))</f>
        <v>-</v>
      </c>
      <c r="BY26" s="31"/>
      <c r="BZ26" s="31"/>
      <c r="CA26" s="31"/>
      <c r="CB26" s="32"/>
      <c r="CC26" s="35" t="str">
        <f>IF(CC28="-","-",IF(CC28=2,"○","×"))</f>
        <v>-</v>
      </c>
      <c r="CD26" s="31"/>
      <c r="CE26" s="31"/>
      <c r="CF26" s="31"/>
      <c r="CG26" s="32"/>
      <c r="CH26" s="35" t="str">
        <f>IF(CH28="-","-",IF(CH28=2,"○","×"))</f>
        <v>-</v>
      </c>
      <c r="CI26" s="31"/>
      <c r="CJ26" s="31"/>
      <c r="CK26" s="31"/>
      <c r="CL26" s="32"/>
      <c r="CM26" s="35" t="str">
        <f>IF(CM28="-","-",IF(CM28=2,"○","×"))</f>
        <v>-</v>
      </c>
      <c r="CN26" s="31"/>
      <c r="CO26" s="31"/>
      <c r="CP26" s="31"/>
      <c r="CQ26" s="32"/>
      <c r="CR26" s="35" t="str">
        <f>IF(CR28="-","-",IF(CR28=2,"○","×"))</f>
        <v>-</v>
      </c>
      <c r="CS26" s="31"/>
      <c r="CT26" s="31"/>
      <c r="CU26" s="31"/>
      <c r="CV26" s="32"/>
      <c r="CW26" s="35" t="str">
        <f>IF(CW28="-","-",IF(CW28=2,"○","×"))</f>
        <v>-</v>
      </c>
      <c r="CX26" s="31"/>
      <c r="CY26" s="31"/>
      <c r="CZ26" s="31"/>
      <c r="DA26" s="32"/>
      <c r="DB26" s="35" t="str">
        <f>IF(DB28="-","-",IF(DB28=2,"○","×"))</f>
        <v>-</v>
      </c>
      <c r="DC26" s="31"/>
      <c r="DD26" s="31"/>
      <c r="DE26" s="31"/>
      <c r="DF26" s="32"/>
      <c r="DG26" s="35" t="str">
        <f>IF(DG28="-","-",IF(DG28=2,"○","×"))</f>
        <v>-</v>
      </c>
      <c r="DH26" s="31"/>
      <c r="DI26" s="31"/>
      <c r="DJ26" s="31"/>
      <c r="DK26" s="32"/>
      <c r="DL26" s="35" t="str">
        <f>IF(DL28="-","-",IF(DL28=2,"○","×"))</f>
        <v>×</v>
      </c>
      <c r="DM26" s="31"/>
      <c r="DN26" s="31"/>
      <c r="DO26" s="31"/>
      <c r="DP26" s="32"/>
      <c r="DQ26" s="35" t="str">
        <f>IF(DQ28="-","-",IF(DQ28=2,"○","×"))</f>
        <v>-</v>
      </c>
      <c r="DR26" s="31"/>
      <c r="DS26" s="31"/>
      <c r="DT26" s="31"/>
      <c r="DU26" s="32"/>
      <c r="DV26" s="35" t="str">
        <f>IF(DV28="-","-",IF(DV28=2,"○","×"))</f>
        <v>-</v>
      </c>
      <c r="DW26" s="31"/>
      <c r="DX26" s="31"/>
      <c r="DY26" s="31"/>
      <c r="DZ26" s="32"/>
      <c r="EA26" s="2"/>
      <c r="EB26" s="2"/>
      <c r="EC26" s="3"/>
      <c r="ED26" s="55" t="e">
        <f>(B15+B24+B30+A36)/(A15+A24+A30+B36)</f>
        <v>#DIV/0!</v>
      </c>
      <c r="EE26" s="55"/>
      <c r="EF26" s="55"/>
      <c r="EG26" s="55" t="e">
        <f>(P35+P36+P37+R14+R15+R16+R23+R24+R25+R29+R30+R31)/(R35+R36+R37+P14+P15+P16+P23+P24+P25+P29+P30+P31)</f>
        <v>#DIV/0!</v>
      </c>
      <c r="EH26" s="55"/>
      <c r="EI26" s="55"/>
      <c r="EJ26" s="28"/>
      <c r="EK26" s="28"/>
      <c r="EL26" s="28"/>
    </row>
    <row r="27" spans="1:142" ht="14.25" customHeight="1">
      <c r="A27">
        <f>IF(N27="",0,N27)</f>
        <v>0</v>
      </c>
      <c r="B27">
        <f>IF(T27="",0,T27)</f>
        <v>0</v>
      </c>
      <c r="C27">
        <f t="shared" si="0"/>
        <v>0</v>
      </c>
      <c r="D27">
        <f t="shared" si="1"/>
        <v>0</v>
      </c>
      <c r="F27" s="28"/>
      <c r="G27" s="28"/>
      <c r="H27" s="38"/>
      <c r="I27" s="38"/>
      <c r="J27" s="38"/>
      <c r="K27" s="38"/>
      <c r="L27" s="38"/>
      <c r="M27" s="38"/>
      <c r="N27" s="8">
        <f>IF(SUM(C26:D28)&gt;0,SUM(C26:C28),"")</f>
      </c>
      <c r="O27" s="48"/>
      <c r="Q27" t="s">
        <v>16</v>
      </c>
      <c r="S27" s="48"/>
      <c r="T27" s="8">
        <f>IF(SUM(C26:D28)&gt;0,SUM(D26:D28),"")</f>
      </c>
      <c r="U27" s="38"/>
      <c r="V27" s="38"/>
      <c r="W27" s="38"/>
      <c r="X27" s="38"/>
      <c r="Y27" s="38"/>
      <c r="Z27" s="3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S27" s="53"/>
      <c r="AT27" s="98"/>
      <c r="AU27" s="98"/>
      <c r="AV27" s="98"/>
      <c r="AW27" s="98"/>
      <c r="AX27" s="99"/>
      <c r="AY27" s="36"/>
      <c r="AZ27" s="33"/>
      <c r="BA27" s="33"/>
      <c r="BB27" s="33"/>
      <c r="BC27" s="34"/>
      <c r="BD27" s="36"/>
      <c r="BE27" s="33"/>
      <c r="BF27" s="33"/>
      <c r="BG27" s="33"/>
      <c r="BH27" s="34"/>
      <c r="BI27" s="36"/>
      <c r="BJ27" s="33"/>
      <c r="BK27" s="33"/>
      <c r="BL27" s="33"/>
      <c r="BM27" s="34"/>
      <c r="BN27" s="87"/>
      <c r="BO27" s="56"/>
      <c r="BP27" s="56"/>
      <c r="BQ27" s="56"/>
      <c r="BR27" s="88"/>
      <c r="BS27" s="36"/>
      <c r="BT27" s="33"/>
      <c r="BU27" s="33"/>
      <c r="BV27" s="33"/>
      <c r="BW27" s="34"/>
      <c r="BX27" s="36"/>
      <c r="BY27" s="33"/>
      <c r="BZ27" s="33"/>
      <c r="CA27" s="33"/>
      <c r="CB27" s="34"/>
      <c r="CC27" s="36"/>
      <c r="CD27" s="33"/>
      <c r="CE27" s="33"/>
      <c r="CF27" s="33"/>
      <c r="CG27" s="34"/>
      <c r="CH27" s="36"/>
      <c r="CI27" s="33"/>
      <c r="CJ27" s="33"/>
      <c r="CK27" s="33"/>
      <c r="CL27" s="34"/>
      <c r="CM27" s="36"/>
      <c r="CN27" s="33"/>
      <c r="CO27" s="33"/>
      <c r="CP27" s="33"/>
      <c r="CQ27" s="34"/>
      <c r="CR27" s="36"/>
      <c r="CS27" s="33"/>
      <c r="CT27" s="33"/>
      <c r="CU27" s="33"/>
      <c r="CV27" s="34"/>
      <c r="CW27" s="36"/>
      <c r="CX27" s="33"/>
      <c r="CY27" s="33"/>
      <c r="CZ27" s="33"/>
      <c r="DA27" s="34"/>
      <c r="DB27" s="36"/>
      <c r="DC27" s="33"/>
      <c r="DD27" s="33"/>
      <c r="DE27" s="33"/>
      <c r="DF27" s="34"/>
      <c r="DG27" s="36"/>
      <c r="DH27" s="33"/>
      <c r="DI27" s="33"/>
      <c r="DJ27" s="33"/>
      <c r="DK27" s="34"/>
      <c r="DL27" s="36"/>
      <c r="DM27" s="33"/>
      <c r="DN27" s="33"/>
      <c r="DO27" s="33"/>
      <c r="DP27" s="34"/>
      <c r="DQ27" s="36"/>
      <c r="DR27" s="33"/>
      <c r="DS27" s="33"/>
      <c r="DT27" s="33"/>
      <c r="DU27" s="34"/>
      <c r="DV27" s="36"/>
      <c r="DW27" s="33"/>
      <c r="DX27" s="33"/>
      <c r="DY27" s="33"/>
      <c r="DZ27" s="34"/>
      <c r="EA27" s="37">
        <f>COUNTIF(AY26:BW27,"○")</f>
        <v>0</v>
      </c>
      <c r="EB27" s="37" t="s">
        <v>16</v>
      </c>
      <c r="EC27" s="37">
        <f>COUNTIF(AY26:BW27,"×")</f>
        <v>0</v>
      </c>
      <c r="ED27" s="55"/>
      <c r="EE27" s="55"/>
      <c r="EF27" s="55"/>
      <c r="EG27" s="55"/>
      <c r="EH27" s="55"/>
      <c r="EI27" s="55"/>
      <c r="EJ27" s="28"/>
      <c r="EK27" s="28"/>
      <c r="EL27" s="28"/>
    </row>
    <row r="28" spans="3:142" ht="14.25" customHeight="1">
      <c r="C28">
        <f t="shared" si="0"/>
        <v>0</v>
      </c>
      <c r="D28">
        <f t="shared" si="1"/>
        <v>0</v>
      </c>
      <c r="F28" s="28"/>
      <c r="G28" s="28"/>
      <c r="H28" s="38"/>
      <c r="I28" s="38"/>
      <c r="J28" s="38"/>
      <c r="K28" s="38"/>
      <c r="L28" s="38"/>
      <c r="M28" s="38"/>
      <c r="N28" s="5"/>
      <c r="O28" s="49"/>
      <c r="P28" s="6"/>
      <c r="Q28" s="6" t="s">
        <v>16</v>
      </c>
      <c r="R28" s="6"/>
      <c r="S28" s="49"/>
      <c r="T28" s="7"/>
      <c r="U28" s="38"/>
      <c r="V28" s="38"/>
      <c r="W28" s="38"/>
      <c r="X28" s="38"/>
      <c r="Y28" s="38"/>
      <c r="Z28" s="3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S28" s="53"/>
      <c r="AT28" s="98"/>
      <c r="AU28" s="98"/>
      <c r="AV28" s="98"/>
      <c r="AW28" s="98"/>
      <c r="AX28" s="98"/>
      <c r="AY28" s="35" t="str">
        <f>BQ16</f>
        <v>-</v>
      </c>
      <c r="AZ28" s="31"/>
      <c r="BA28" s="31" t="s">
        <v>176</v>
      </c>
      <c r="BB28" s="31" t="str">
        <f>BN16</f>
        <v>-</v>
      </c>
      <c r="BC28" s="32"/>
      <c r="BD28" s="35" t="str">
        <f>BQ20</f>
        <v>-</v>
      </c>
      <c r="BE28" s="31"/>
      <c r="BF28" s="31" t="s">
        <v>176</v>
      </c>
      <c r="BG28" s="31" t="str">
        <f>BN20</f>
        <v>-</v>
      </c>
      <c r="BH28" s="32"/>
      <c r="BI28" s="35" t="str">
        <f>BQ24</f>
        <v>-</v>
      </c>
      <c r="BJ28" s="31"/>
      <c r="BK28" s="31" t="s">
        <v>176</v>
      </c>
      <c r="BL28" s="31" t="str">
        <f>BN24</f>
        <v>-</v>
      </c>
      <c r="BM28" s="32"/>
      <c r="BN28" s="56"/>
      <c r="BO28" s="56"/>
      <c r="BP28" s="56"/>
      <c r="BQ28" s="56"/>
      <c r="BR28" s="56"/>
      <c r="BS28" s="35" t="str">
        <f>IF(N36="","-",N36)</f>
        <v>-</v>
      </c>
      <c r="BT28" s="31"/>
      <c r="BU28" s="31" t="s">
        <v>176</v>
      </c>
      <c r="BV28" s="31" t="str">
        <f>IF(T36="","-",T36)</f>
        <v>-</v>
      </c>
      <c r="BW28" s="32"/>
      <c r="BX28" s="35" t="str">
        <f>CF24</f>
        <v>-</v>
      </c>
      <c r="BY28" s="31"/>
      <c r="BZ28" s="31" t="s">
        <v>176</v>
      </c>
      <c r="CA28" s="31" t="str">
        <f>CC24</f>
        <v>-</v>
      </c>
      <c r="CB28" s="32"/>
      <c r="CC28" s="35" t="str">
        <f>CK20</f>
        <v>-</v>
      </c>
      <c r="CD28" s="31"/>
      <c r="CE28" s="31" t="s">
        <v>176</v>
      </c>
      <c r="CF28" s="31" t="str">
        <f>CH20</f>
        <v>-</v>
      </c>
      <c r="CG28" s="32"/>
      <c r="CH28" s="35" t="str">
        <f>IF(AC36="","-",AC36)</f>
        <v>-</v>
      </c>
      <c r="CI28" s="31"/>
      <c r="CJ28" s="31" t="s">
        <v>176</v>
      </c>
      <c r="CK28" s="31" t="str">
        <f>IF(AI36="","-",AI36)</f>
        <v>-</v>
      </c>
      <c r="CL28" s="32"/>
      <c r="CM28" s="35" t="str">
        <f>IF(AH36="","-",AH36)</f>
        <v>-</v>
      </c>
      <c r="CN28" s="31"/>
      <c r="CO28" s="31" t="s">
        <v>176</v>
      </c>
      <c r="CP28" s="31" t="str">
        <f>IF(AN36="","-",AN36)</f>
        <v>-</v>
      </c>
      <c r="CQ28" s="32"/>
      <c r="CR28" s="35" t="str">
        <f>IF(AM36="","-",AM36)</f>
        <v>-</v>
      </c>
      <c r="CS28" s="31"/>
      <c r="CT28" s="31" t="s">
        <v>176</v>
      </c>
      <c r="CU28" s="31" t="str">
        <f>IF(AS36="","-",AS36)</f>
        <v>-</v>
      </c>
      <c r="CV28" s="32"/>
      <c r="CW28" s="35" t="str">
        <f>IF(AR36="","-",AR36)</f>
        <v>-</v>
      </c>
      <c r="CX28" s="31"/>
      <c r="CY28" s="31" t="s">
        <v>176</v>
      </c>
      <c r="CZ28" s="31" t="str">
        <f>IF(AX36="","-",AX36)</f>
        <v>-</v>
      </c>
      <c r="DA28" s="32"/>
      <c r="DB28" s="35" t="str">
        <f>IF(AW36="","-",AW36)</f>
        <v>-</v>
      </c>
      <c r="DC28" s="31"/>
      <c r="DD28" s="31" t="s">
        <v>176</v>
      </c>
      <c r="DE28" s="31" t="str">
        <f>IF(BC36="","-",BC36)</f>
        <v>-</v>
      </c>
      <c r="DF28" s="32"/>
      <c r="DG28" s="35" t="str">
        <f>IF(BB36="","-",BB36)</f>
        <v>-</v>
      </c>
      <c r="DH28" s="31"/>
      <c r="DI28" s="31" t="s">
        <v>176</v>
      </c>
      <c r="DJ28" s="31" t="str">
        <f>IF(BH36="","-",BH36)</f>
        <v>-</v>
      </c>
      <c r="DK28" s="32"/>
      <c r="DL28" s="35">
        <f>IF(BG36="","-",BG36)</f>
        <v>1</v>
      </c>
      <c r="DM28" s="31"/>
      <c r="DN28" s="31" t="s">
        <v>176</v>
      </c>
      <c r="DO28" s="31" t="str">
        <f>IF(BM36="","-",BM36)</f>
        <v>-</v>
      </c>
      <c r="DP28" s="32"/>
      <c r="DQ28" s="35" t="str">
        <f>IF(BL36="","-",BL36)</f>
        <v>-</v>
      </c>
      <c r="DR28" s="31"/>
      <c r="DS28" s="31" t="s">
        <v>176</v>
      </c>
      <c r="DT28" s="31" t="str">
        <f>IF(BR36="","-",BR36)</f>
        <v>-</v>
      </c>
      <c r="DU28" s="32"/>
      <c r="DV28" s="35" t="str">
        <f>IF(BQ36="","-",BQ36)</f>
        <v>-</v>
      </c>
      <c r="DW28" s="31"/>
      <c r="DX28" s="31" t="s">
        <v>176</v>
      </c>
      <c r="DY28" s="31" t="str">
        <f>IF(BW36="","-",BW36)</f>
        <v>-</v>
      </c>
      <c r="DZ28" s="32"/>
      <c r="EA28" s="53"/>
      <c r="EB28" s="37"/>
      <c r="EC28" s="37"/>
      <c r="ED28" s="55"/>
      <c r="EE28" s="55"/>
      <c r="EF28" s="55"/>
      <c r="EG28" s="55"/>
      <c r="EH28" s="55"/>
      <c r="EI28" s="55"/>
      <c r="EJ28" s="28"/>
      <c r="EK28" s="28"/>
      <c r="EL28" s="28"/>
    </row>
    <row r="29" spans="3:142" ht="14.25" customHeight="1">
      <c r="C29">
        <f t="shared" si="0"/>
        <v>0</v>
      </c>
      <c r="D29">
        <f t="shared" si="1"/>
        <v>0</v>
      </c>
      <c r="F29" s="28">
        <v>7</v>
      </c>
      <c r="G29" s="28" t="s">
        <v>169</v>
      </c>
      <c r="H29" s="38" t="str">
        <f>AT18</f>
        <v>浦城</v>
      </c>
      <c r="I29" s="38"/>
      <c r="J29" s="38"/>
      <c r="K29" s="38"/>
      <c r="L29" s="38"/>
      <c r="M29" s="38"/>
      <c r="N29" s="1"/>
      <c r="O29" s="47" t="s">
        <v>162</v>
      </c>
      <c r="P29" s="2"/>
      <c r="Q29" s="2" t="s">
        <v>16</v>
      </c>
      <c r="R29" s="2"/>
      <c r="S29" s="47" t="s">
        <v>161</v>
      </c>
      <c r="T29" s="3"/>
      <c r="U29" s="38" t="str">
        <f>AT26</f>
        <v>前田</v>
      </c>
      <c r="V29" s="38"/>
      <c r="W29" s="38"/>
      <c r="X29" s="38"/>
      <c r="Y29" s="38"/>
      <c r="Z29" s="38"/>
      <c r="AA29" s="28" t="s">
        <v>167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166</v>
      </c>
      <c r="AO29" s="28"/>
      <c r="AP29" s="28"/>
      <c r="AQ29" s="28"/>
      <c r="AS29" s="36"/>
      <c r="AT29" s="98"/>
      <c r="AU29" s="98"/>
      <c r="AV29" s="98"/>
      <c r="AW29" s="98"/>
      <c r="AX29" s="98"/>
      <c r="AY29" s="36"/>
      <c r="AZ29" s="33"/>
      <c r="BA29" s="33"/>
      <c r="BB29" s="33"/>
      <c r="BC29" s="34"/>
      <c r="BD29" s="36"/>
      <c r="BE29" s="33"/>
      <c r="BF29" s="33"/>
      <c r="BG29" s="33"/>
      <c r="BH29" s="34"/>
      <c r="BI29" s="36"/>
      <c r="BJ29" s="33"/>
      <c r="BK29" s="33"/>
      <c r="BL29" s="33"/>
      <c r="BM29" s="34"/>
      <c r="BN29" s="56"/>
      <c r="BO29" s="56"/>
      <c r="BP29" s="56"/>
      <c r="BQ29" s="56"/>
      <c r="BR29" s="56"/>
      <c r="BS29" s="36"/>
      <c r="BT29" s="33"/>
      <c r="BU29" s="33"/>
      <c r="BV29" s="33"/>
      <c r="BW29" s="34"/>
      <c r="BX29" s="36"/>
      <c r="BY29" s="33"/>
      <c r="BZ29" s="33"/>
      <c r="CA29" s="33"/>
      <c r="CB29" s="34"/>
      <c r="CC29" s="36"/>
      <c r="CD29" s="33"/>
      <c r="CE29" s="33"/>
      <c r="CF29" s="33"/>
      <c r="CG29" s="34"/>
      <c r="CH29" s="36"/>
      <c r="CI29" s="33"/>
      <c r="CJ29" s="33"/>
      <c r="CK29" s="33"/>
      <c r="CL29" s="34"/>
      <c r="CM29" s="36"/>
      <c r="CN29" s="33"/>
      <c r="CO29" s="33"/>
      <c r="CP29" s="33"/>
      <c r="CQ29" s="34"/>
      <c r="CR29" s="36"/>
      <c r="CS29" s="33"/>
      <c r="CT29" s="33"/>
      <c r="CU29" s="33"/>
      <c r="CV29" s="34"/>
      <c r="CW29" s="36"/>
      <c r="CX29" s="33"/>
      <c r="CY29" s="33"/>
      <c r="CZ29" s="33"/>
      <c r="DA29" s="34"/>
      <c r="DB29" s="36"/>
      <c r="DC29" s="33"/>
      <c r="DD29" s="33"/>
      <c r="DE29" s="33"/>
      <c r="DF29" s="34"/>
      <c r="DG29" s="36"/>
      <c r="DH29" s="33"/>
      <c r="DI29" s="33"/>
      <c r="DJ29" s="33"/>
      <c r="DK29" s="34"/>
      <c r="DL29" s="36"/>
      <c r="DM29" s="33"/>
      <c r="DN29" s="33"/>
      <c r="DO29" s="33"/>
      <c r="DP29" s="34"/>
      <c r="DQ29" s="36"/>
      <c r="DR29" s="33"/>
      <c r="DS29" s="33"/>
      <c r="DT29" s="33"/>
      <c r="DU29" s="34"/>
      <c r="DV29" s="36"/>
      <c r="DW29" s="33"/>
      <c r="DX29" s="33"/>
      <c r="DY29" s="33"/>
      <c r="DZ29" s="34"/>
      <c r="EA29" s="5"/>
      <c r="EB29" s="6"/>
      <c r="EC29" s="7"/>
      <c r="ED29" s="55"/>
      <c r="EE29" s="55"/>
      <c r="EF29" s="55"/>
      <c r="EG29" s="55"/>
      <c r="EH29" s="55"/>
      <c r="EI29" s="55"/>
      <c r="EJ29" s="28"/>
      <c r="EK29" s="28"/>
      <c r="EL29" s="28"/>
    </row>
    <row r="30" spans="1:142" ht="14.25" customHeight="1">
      <c r="A30">
        <f>IF(N30="",0,N30)</f>
        <v>0</v>
      </c>
      <c r="B30">
        <f>IF(T30="",0,T30)</f>
        <v>0</v>
      </c>
      <c r="C30">
        <f t="shared" si="0"/>
        <v>0</v>
      </c>
      <c r="D30">
        <f t="shared" si="1"/>
        <v>0</v>
      </c>
      <c r="F30" s="28"/>
      <c r="G30" s="28"/>
      <c r="H30" s="38"/>
      <c r="I30" s="38"/>
      <c r="J30" s="38"/>
      <c r="K30" s="38"/>
      <c r="L30" s="38"/>
      <c r="M30" s="38"/>
      <c r="N30" s="8">
        <f>IF(SUM(C29:D31)&gt;0,SUM(C29:C31),"")</f>
      </c>
      <c r="O30" s="48"/>
      <c r="Q30" t="s">
        <v>16</v>
      </c>
      <c r="S30" s="48"/>
      <c r="T30" s="8">
        <f>IF(SUM(C29:D31)&gt;0,SUM(D29:D31),"")</f>
      </c>
      <c r="U30" s="38"/>
      <c r="V30" s="38"/>
      <c r="W30" s="38"/>
      <c r="X30" s="38"/>
      <c r="Y30" s="38"/>
      <c r="Z30" s="3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S30" s="35" t="s">
        <v>166</v>
      </c>
      <c r="AT30" s="98" t="s">
        <v>159</v>
      </c>
      <c r="AU30" s="98"/>
      <c r="AV30" s="98"/>
      <c r="AW30" s="98"/>
      <c r="AX30" s="99"/>
      <c r="AY30" s="35" t="str">
        <f>IF(AY32="-","-",IF(AY32=2,"○","×"))</f>
        <v>-</v>
      </c>
      <c r="AZ30" s="31"/>
      <c r="BA30" s="31"/>
      <c r="BB30" s="31"/>
      <c r="BC30" s="32"/>
      <c r="BD30" s="35" t="str">
        <f>IF(BD32="-","-",IF(BD32=2,"○","×"))</f>
        <v>×</v>
      </c>
      <c r="BE30" s="31"/>
      <c r="BF30" s="31"/>
      <c r="BG30" s="31"/>
      <c r="BH30" s="32"/>
      <c r="BI30" s="35" t="str">
        <f>IF(BI32="-","-",IF(BI32=2,"○","×"))</f>
        <v>-</v>
      </c>
      <c r="BJ30" s="31"/>
      <c r="BK30" s="31"/>
      <c r="BL30" s="31"/>
      <c r="BM30" s="32"/>
      <c r="BN30" s="35" t="str">
        <f>IF(BN32="-","-",IF(BN32=2,"○","×"))</f>
        <v>-</v>
      </c>
      <c r="BO30" s="31"/>
      <c r="BP30" s="31"/>
      <c r="BQ30" s="31"/>
      <c r="BR30" s="32"/>
      <c r="BS30" s="87"/>
      <c r="BT30" s="56"/>
      <c r="BU30" s="56"/>
      <c r="BV30" s="56"/>
      <c r="BW30" s="56"/>
      <c r="BX30" s="35" t="str">
        <f>IF(BX32="-","-",IF(BX32=2,"○","×"))</f>
        <v>-</v>
      </c>
      <c r="BY30" s="31"/>
      <c r="BZ30" s="31"/>
      <c r="CA30" s="31"/>
      <c r="CB30" s="32"/>
      <c r="CC30" s="35" t="str">
        <f>IF(CC32="-","-",IF(CC32=2,"○","×"))</f>
        <v>-</v>
      </c>
      <c r="CD30" s="31"/>
      <c r="CE30" s="31"/>
      <c r="CF30" s="31"/>
      <c r="CG30" s="32"/>
      <c r="CH30" s="35" t="str">
        <f>IF(CH32="-","-",IF(CH32=2,"○","×"))</f>
        <v>×</v>
      </c>
      <c r="CI30" s="31"/>
      <c r="CJ30" s="31"/>
      <c r="CK30" s="31"/>
      <c r="CL30" s="32"/>
      <c r="CM30" s="35" t="str">
        <f>IF(CM32="-","-",IF(CM32=2,"○","×"))</f>
        <v>×</v>
      </c>
      <c r="CN30" s="31"/>
      <c r="CO30" s="31"/>
      <c r="CP30" s="31"/>
      <c r="CQ30" s="32"/>
      <c r="CR30" s="35" t="str">
        <f>IF(CR32="-","-",IF(CR32=2,"○","×"))</f>
        <v>×</v>
      </c>
      <c r="CS30" s="31"/>
      <c r="CT30" s="31"/>
      <c r="CU30" s="31"/>
      <c r="CV30" s="32"/>
      <c r="CW30" s="35" t="str">
        <f>IF(CW32="-","-",IF(CW32=2,"○","×"))</f>
        <v>×</v>
      </c>
      <c r="CX30" s="31"/>
      <c r="CY30" s="31"/>
      <c r="CZ30" s="31"/>
      <c r="DA30" s="32"/>
      <c r="DB30" s="35" t="str">
        <f>IF(DB32="-","-",IF(DB32=2,"○","×"))</f>
        <v>×</v>
      </c>
      <c r="DC30" s="31"/>
      <c r="DD30" s="31"/>
      <c r="DE30" s="31"/>
      <c r="DF30" s="32"/>
      <c r="DG30" s="35" t="str">
        <f>IF(DG32="-","-",IF(DG32=2,"○","×"))</f>
        <v>×</v>
      </c>
      <c r="DH30" s="31"/>
      <c r="DI30" s="31"/>
      <c r="DJ30" s="31"/>
      <c r="DK30" s="32"/>
      <c r="DL30" s="35" t="str">
        <f>IF(DL32="-","-",IF(DL32=2,"○","×"))</f>
        <v>×</v>
      </c>
      <c r="DM30" s="31"/>
      <c r="DN30" s="31"/>
      <c r="DO30" s="31"/>
      <c r="DP30" s="32"/>
      <c r="DQ30" s="35" t="str">
        <f>IF(DQ32="-","-",IF(DQ32=2,"○","×"))</f>
        <v>×</v>
      </c>
      <c r="DR30" s="31"/>
      <c r="DS30" s="31"/>
      <c r="DT30" s="31"/>
      <c r="DU30" s="32"/>
      <c r="DV30" s="35" t="str">
        <f>IF(DV32="-","-",IF(DV32=2,"○","×"))</f>
        <v>×</v>
      </c>
      <c r="DW30" s="31"/>
      <c r="DX30" s="31"/>
      <c r="DY30" s="31"/>
      <c r="DZ30" s="32"/>
      <c r="EA30" s="1"/>
      <c r="EB30" s="2"/>
      <c r="EC30" s="3"/>
      <c r="ED30" s="55">
        <f>(B12+B18+B27+B36)/(A12+A18+A27+A36)</f>
        <v>0</v>
      </c>
      <c r="EE30" s="55"/>
      <c r="EF30" s="55"/>
      <c r="EG30" s="55">
        <f>(R11+R12+R13+R17+R18+R19+R26+R27+R28+R35+R36+R37)/(P11+P12+P13+P17+P18+P19+P26+P27+P28+P35+P36+P37)</f>
        <v>0.8571428571428571</v>
      </c>
      <c r="EH30" s="55"/>
      <c r="EI30" s="55"/>
      <c r="EJ30" s="28"/>
      <c r="EK30" s="28"/>
      <c r="EL30" s="28"/>
    </row>
    <row r="31" spans="3:142" ht="14.25" customHeight="1">
      <c r="C31">
        <f t="shared" si="0"/>
        <v>0</v>
      </c>
      <c r="D31">
        <f t="shared" si="1"/>
        <v>0</v>
      </c>
      <c r="F31" s="28"/>
      <c r="G31" s="28"/>
      <c r="H31" s="38"/>
      <c r="I31" s="38"/>
      <c r="J31" s="38"/>
      <c r="K31" s="38"/>
      <c r="L31" s="38"/>
      <c r="M31" s="38"/>
      <c r="N31" s="5"/>
      <c r="O31" s="49"/>
      <c r="P31" s="6"/>
      <c r="Q31" s="6" t="s">
        <v>16</v>
      </c>
      <c r="R31" s="6"/>
      <c r="S31" s="49"/>
      <c r="T31" s="7"/>
      <c r="U31" s="38"/>
      <c r="V31" s="38"/>
      <c r="W31" s="38"/>
      <c r="X31" s="38"/>
      <c r="Y31" s="38"/>
      <c r="Z31" s="3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S31" s="53"/>
      <c r="AT31" s="98"/>
      <c r="AU31" s="98"/>
      <c r="AV31" s="98"/>
      <c r="AW31" s="98"/>
      <c r="AX31" s="99"/>
      <c r="AY31" s="36"/>
      <c r="AZ31" s="33"/>
      <c r="BA31" s="33"/>
      <c r="BB31" s="33"/>
      <c r="BC31" s="34"/>
      <c r="BD31" s="36"/>
      <c r="BE31" s="33"/>
      <c r="BF31" s="33"/>
      <c r="BG31" s="33"/>
      <c r="BH31" s="34"/>
      <c r="BI31" s="36"/>
      <c r="BJ31" s="33"/>
      <c r="BK31" s="33"/>
      <c r="BL31" s="33"/>
      <c r="BM31" s="34"/>
      <c r="BN31" s="36"/>
      <c r="BO31" s="33"/>
      <c r="BP31" s="33"/>
      <c r="BQ31" s="33"/>
      <c r="BR31" s="34"/>
      <c r="BS31" s="87"/>
      <c r="BT31" s="56"/>
      <c r="BU31" s="56"/>
      <c r="BV31" s="56"/>
      <c r="BW31" s="56"/>
      <c r="BX31" s="36"/>
      <c r="BY31" s="33"/>
      <c r="BZ31" s="33"/>
      <c r="CA31" s="33"/>
      <c r="CB31" s="34"/>
      <c r="CC31" s="36"/>
      <c r="CD31" s="33"/>
      <c r="CE31" s="33"/>
      <c r="CF31" s="33"/>
      <c r="CG31" s="34"/>
      <c r="CH31" s="36"/>
      <c r="CI31" s="33"/>
      <c r="CJ31" s="33"/>
      <c r="CK31" s="33"/>
      <c r="CL31" s="34"/>
      <c r="CM31" s="36"/>
      <c r="CN31" s="33"/>
      <c r="CO31" s="33"/>
      <c r="CP31" s="33"/>
      <c r="CQ31" s="34"/>
      <c r="CR31" s="36"/>
      <c r="CS31" s="33"/>
      <c r="CT31" s="33"/>
      <c r="CU31" s="33"/>
      <c r="CV31" s="34"/>
      <c r="CW31" s="36"/>
      <c r="CX31" s="33"/>
      <c r="CY31" s="33"/>
      <c r="CZ31" s="33"/>
      <c r="DA31" s="34"/>
      <c r="DB31" s="36"/>
      <c r="DC31" s="33"/>
      <c r="DD31" s="33"/>
      <c r="DE31" s="33"/>
      <c r="DF31" s="34"/>
      <c r="DG31" s="36"/>
      <c r="DH31" s="33"/>
      <c r="DI31" s="33"/>
      <c r="DJ31" s="33"/>
      <c r="DK31" s="34"/>
      <c r="DL31" s="36"/>
      <c r="DM31" s="33"/>
      <c r="DN31" s="33"/>
      <c r="DO31" s="33"/>
      <c r="DP31" s="34"/>
      <c r="DQ31" s="36"/>
      <c r="DR31" s="33"/>
      <c r="DS31" s="33"/>
      <c r="DT31" s="33"/>
      <c r="DU31" s="34"/>
      <c r="DV31" s="36"/>
      <c r="DW31" s="33"/>
      <c r="DX31" s="33"/>
      <c r="DY31" s="33"/>
      <c r="DZ31" s="34"/>
      <c r="EA31" s="53">
        <f>COUNTIF(AY30:BW31,"○")</f>
        <v>0</v>
      </c>
      <c r="EB31" s="37" t="s">
        <v>16</v>
      </c>
      <c r="EC31" s="37">
        <f>COUNTIF(AY30:BW31,"×")</f>
        <v>1</v>
      </c>
      <c r="ED31" s="55"/>
      <c r="EE31" s="55"/>
      <c r="EF31" s="55"/>
      <c r="EG31" s="55"/>
      <c r="EH31" s="55"/>
      <c r="EI31" s="55"/>
      <c r="EJ31" s="28"/>
      <c r="EK31" s="28"/>
      <c r="EL31" s="28"/>
    </row>
    <row r="32" spans="3:142" ht="14.25" customHeight="1">
      <c r="C32">
        <f t="shared" si="0"/>
        <v>0</v>
      </c>
      <c r="D32">
        <f t="shared" si="1"/>
        <v>0</v>
      </c>
      <c r="F32" s="28">
        <v>8</v>
      </c>
      <c r="G32" s="28" t="s">
        <v>170</v>
      </c>
      <c r="H32" s="38" t="str">
        <f>AT14</f>
        <v>当山</v>
      </c>
      <c r="I32" s="38"/>
      <c r="J32" s="38"/>
      <c r="K32" s="38"/>
      <c r="L32" s="38"/>
      <c r="M32" s="38"/>
      <c r="N32" s="1"/>
      <c r="O32" s="47" t="s">
        <v>162</v>
      </c>
      <c r="P32" s="2"/>
      <c r="Q32" s="2" t="s">
        <v>16</v>
      </c>
      <c r="R32" s="2"/>
      <c r="S32" s="47" t="s">
        <v>161</v>
      </c>
      <c r="T32" s="3"/>
      <c r="U32" s="38" t="str">
        <f>AT22</f>
        <v>港川</v>
      </c>
      <c r="V32" s="38"/>
      <c r="W32" s="38"/>
      <c r="X32" s="38"/>
      <c r="Y32" s="38"/>
      <c r="Z32" s="38"/>
      <c r="AA32" s="28" t="s">
        <v>168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169</v>
      </c>
      <c r="AO32" s="28"/>
      <c r="AP32" s="28"/>
      <c r="AQ32" s="28"/>
      <c r="AS32" s="53"/>
      <c r="AT32" s="98"/>
      <c r="AU32" s="98"/>
      <c r="AV32" s="98"/>
      <c r="AW32" s="98"/>
      <c r="AX32" s="98"/>
      <c r="AY32" s="35" t="str">
        <f>BV16</f>
        <v>-</v>
      </c>
      <c r="AZ32" s="31"/>
      <c r="BA32" s="31" t="s">
        <v>176</v>
      </c>
      <c r="BB32" s="31" t="str">
        <f>BS16</f>
        <v>-</v>
      </c>
      <c r="BC32" s="32"/>
      <c r="BD32" s="35">
        <f>BV20</f>
        <v>0</v>
      </c>
      <c r="BE32" s="31"/>
      <c r="BF32" s="31" t="s">
        <v>176</v>
      </c>
      <c r="BG32" s="31">
        <f>BS20</f>
        <v>1</v>
      </c>
      <c r="BH32" s="32"/>
      <c r="BI32" s="35" t="str">
        <f>BV24</f>
        <v>-</v>
      </c>
      <c r="BJ32" s="31"/>
      <c r="BK32" s="31" t="s">
        <v>176</v>
      </c>
      <c r="BL32" s="31" t="str">
        <f>BS24</f>
        <v>-</v>
      </c>
      <c r="BM32" s="32"/>
      <c r="BN32" s="35" t="str">
        <f>BV28</f>
        <v>-</v>
      </c>
      <c r="BO32" s="31"/>
      <c r="BP32" s="31" t="s">
        <v>176</v>
      </c>
      <c r="BQ32" s="31" t="str">
        <f>BS28</f>
        <v>-</v>
      </c>
      <c r="BR32" s="32"/>
      <c r="BS32" s="56"/>
      <c r="BT32" s="56"/>
      <c r="BU32" s="56"/>
      <c r="BV32" s="56"/>
      <c r="BW32" s="56"/>
      <c r="BX32" s="35" t="str">
        <f>CK24</f>
        <v>-</v>
      </c>
      <c r="BY32" s="31"/>
      <c r="BZ32" s="31" t="s">
        <v>176</v>
      </c>
      <c r="CA32" s="31" t="str">
        <f>CH24</f>
        <v>-</v>
      </c>
      <c r="CB32" s="32"/>
      <c r="CC32" s="35" t="str">
        <f>CK28</f>
        <v>-</v>
      </c>
      <c r="CD32" s="31"/>
      <c r="CE32" s="31" t="s">
        <v>176</v>
      </c>
      <c r="CF32" s="31" t="str">
        <f>CH28</f>
        <v>-</v>
      </c>
      <c r="CG32" s="32"/>
      <c r="CH32" s="35">
        <f>ED24</f>
        <v>0</v>
      </c>
      <c r="CI32" s="31"/>
      <c r="CJ32" s="31" t="s">
        <v>176</v>
      </c>
      <c r="CK32" s="31">
        <f>EA24</f>
        <v>0</v>
      </c>
      <c r="CL32" s="32"/>
      <c r="CM32" s="35">
        <f>EI24</f>
        <v>0</v>
      </c>
      <c r="CN32" s="31"/>
      <c r="CO32" s="31" t="s">
        <v>176</v>
      </c>
      <c r="CP32" s="31">
        <f>EF24</f>
        <v>0</v>
      </c>
      <c r="CQ32" s="32"/>
      <c r="CR32" s="35">
        <f>EN24</f>
        <v>0</v>
      </c>
      <c r="CS32" s="31"/>
      <c r="CT32" s="31" t="s">
        <v>176</v>
      </c>
      <c r="CU32" s="31">
        <f>EK24</f>
        <v>0</v>
      </c>
      <c r="CV32" s="32"/>
      <c r="CW32" s="35">
        <f>ES24</f>
        <v>0</v>
      </c>
      <c r="CX32" s="31"/>
      <c r="CY32" s="31" t="s">
        <v>176</v>
      </c>
      <c r="CZ32" s="31">
        <f>EP24</f>
        <v>0</v>
      </c>
      <c r="DA32" s="32"/>
      <c r="DB32" s="35">
        <f>EX24</f>
        <v>0</v>
      </c>
      <c r="DC32" s="31"/>
      <c r="DD32" s="31" t="s">
        <v>176</v>
      </c>
      <c r="DE32" s="31">
        <f>EU24</f>
        <v>0</v>
      </c>
      <c r="DF32" s="32"/>
      <c r="DG32" s="35">
        <f>FC24</f>
        <v>0</v>
      </c>
      <c r="DH32" s="31"/>
      <c r="DI32" s="31" t="s">
        <v>176</v>
      </c>
      <c r="DJ32" s="31">
        <f>EZ24</f>
        <v>0</v>
      </c>
      <c r="DK32" s="32"/>
      <c r="DL32" s="35">
        <f>FH24</f>
        <v>0</v>
      </c>
      <c r="DM32" s="31"/>
      <c r="DN32" s="31" t="s">
        <v>176</v>
      </c>
      <c r="DO32" s="31">
        <f>FE24</f>
        <v>0</v>
      </c>
      <c r="DP32" s="32"/>
      <c r="DQ32" s="35">
        <f>FM24</f>
        <v>0</v>
      </c>
      <c r="DR32" s="31"/>
      <c r="DS32" s="31" t="s">
        <v>176</v>
      </c>
      <c r="DT32" s="31">
        <f>FJ24</f>
        <v>0</v>
      </c>
      <c r="DU32" s="32"/>
      <c r="DV32" s="35">
        <f>FR24</f>
        <v>0</v>
      </c>
      <c r="DW32" s="31"/>
      <c r="DX32" s="31" t="s">
        <v>176</v>
      </c>
      <c r="DY32" s="31">
        <f>FO24</f>
        <v>0</v>
      </c>
      <c r="DZ32" s="32"/>
      <c r="EA32" s="53"/>
      <c r="EB32" s="37"/>
      <c r="EC32" s="37"/>
      <c r="ED32" s="55"/>
      <c r="EE32" s="55"/>
      <c r="EF32" s="55"/>
      <c r="EG32" s="55"/>
      <c r="EH32" s="55"/>
      <c r="EI32" s="55"/>
      <c r="EJ32" s="28"/>
      <c r="EK32" s="28"/>
      <c r="EL32" s="28"/>
    </row>
    <row r="33" spans="1:142" ht="14.25" customHeight="1">
      <c r="A33">
        <f>IF(N33="",0,N33)</f>
        <v>0</v>
      </c>
      <c r="B33">
        <f>IF(T33="",0,T33)</f>
        <v>0</v>
      </c>
      <c r="C33">
        <f t="shared" si="0"/>
        <v>0</v>
      </c>
      <c r="D33">
        <f t="shared" si="1"/>
        <v>0</v>
      </c>
      <c r="F33" s="28"/>
      <c r="G33" s="28"/>
      <c r="H33" s="38"/>
      <c r="I33" s="38"/>
      <c r="J33" s="38"/>
      <c r="K33" s="38"/>
      <c r="L33" s="38"/>
      <c r="M33" s="38"/>
      <c r="N33" s="8">
        <f>IF(SUM(C32:D34)&gt;0,SUM(C32:C34),"")</f>
      </c>
      <c r="O33" s="48"/>
      <c r="Q33" t="s">
        <v>16</v>
      </c>
      <c r="S33" s="48"/>
      <c r="T33" s="8">
        <f>IF(SUM(C32:D34)&gt;0,SUM(D32:D34),"")</f>
      </c>
      <c r="U33" s="38"/>
      <c r="V33" s="38"/>
      <c r="W33" s="38"/>
      <c r="X33" s="38"/>
      <c r="Y33" s="38"/>
      <c r="Z33" s="3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S33" s="36"/>
      <c r="AT33" s="98"/>
      <c r="AU33" s="98"/>
      <c r="AV33" s="98"/>
      <c r="AW33" s="98"/>
      <c r="AX33" s="98"/>
      <c r="AY33" s="36"/>
      <c r="AZ33" s="33"/>
      <c r="BA33" s="33"/>
      <c r="BB33" s="33"/>
      <c r="BC33" s="34"/>
      <c r="BD33" s="36"/>
      <c r="BE33" s="33"/>
      <c r="BF33" s="33"/>
      <c r="BG33" s="33"/>
      <c r="BH33" s="34"/>
      <c r="BI33" s="36"/>
      <c r="BJ33" s="33"/>
      <c r="BK33" s="33"/>
      <c r="BL33" s="33"/>
      <c r="BM33" s="34"/>
      <c r="BN33" s="36"/>
      <c r="BO33" s="33"/>
      <c r="BP33" s="33"/>
      <c r="BQ33" s="33"/>
      <c r="BR33" s="34"/>
      <c r="BS33" s="56"/>
      <c r="BT33" s="56"/>
      <c r="BU33" s="56"/>
      <c r="BV33" s="56"/>
      <c r="BW33" s="56"/>
      <c r="BX33" s="36"/>
      <c r="BY33" s="33"/>
      <c r="BZ33" s="33"/>
      <c r="CA33" s="33"/>
      <c r="CB33" s="34"/>
      <c r="CC33" s="36"/>
      <c r="CD33" s="33"/>
      <c r="CE33" s="33"/>
      <c r="CF33" s="33"/>
      <c r="CG33" s="34"/>
      <c r="CH33" s="36"/>
      <c r="CI33" s="33"/>
      <c r="CJ33" s="33"/>
      <c r="CK33" s="33"/>
      <c r="CL33" s="34"/>
      <c r="CM33" s="36"/>
      <c r="CN33" s="33"/>
      <c r="CO33" s="33"/>
      <c r="CP33" s="33"/>
      <c r="CQ33" s="34"/>
      <c r="CR33" s="36"/>
      <c r="CS33" s="33"/>
      <c r="CT33" s="33"/>
      <c r="CU33" s="33"/>
      <c r="CV33" s="34"/>
      <c r="CW33" s="36"/>
      <c r="CX33" s="33"/>
      <c r="CY33" s="33"/>
      <c r="CZ33" s="33"/>
      <c r="DA33" s="34"/>
      <c r="DB33" s="36"/>
      <c r="DC33" s="33"/>
      <c r="DD33" s="33"/>
      <c r="DE33" s="33"/>
      <c r="DF33" s="34"/>
      <c r="DG33" s="36"/>
      <c r="DH33" s="33"/>
      <c r="DI33" s="33"/>
      <c r="DJ33" s="33"/>
      <c r="DK33" s="34"/>
      <c r="DL33" s="36"/>
      <c r="DM33" s="33"/>
      <c r="DN33" s="33"/>
      <c r="DO33" s="33"/>
      <c r="DP33" s="34"/>
      <c r="DQ33" s="36"/>
      <c r="DR33" s="33"/>
      <c r="DS33" s="33"/>
      <c r="DT33" s="33"/>
      <c r="DU33" s="34"/>
      <c r="DV33" s="36"/>
      <c r="DW33" s="33"/>
      <c r="DX33" s="33"/>
      <c r="DY33" s="33"/>
      <c r="DZ33" s="34"/>
      <c r="EA33" s="5"/>
      <c r="EB33" s="6"/>
      <c r="EC33" s="7"/>
      <c r="ED33" s="55"/>
      <c r="EE33" s="55"/>
      <c r="EF33" s="55"/>
      <c r="EG33" s="55"/>
      <c r="EH33" s="55"/>
      <c r="EI33" s="55"/>
      <c r="EJ33" s="28"/>
      <c r="EK33" s="28"/>
      <c r="EL33" s="28"/>
    </row>
    <row r="34" spans="3:142" ht="14.25" customHeight="1">
      <c r="C34">
        <f t="shared" si="0"/>
        <v>0</v>
      </c>
      <c r="D34">
        <f t="shared" si="1"/>
        <v>0</v>
      </c>
      <c r="F34" s="28"/>
      <c r="G34" s="28"/>
      <c r="H34" s="38"/>
      <c r="I34" s="38"/>
      <c r="J34" s="38"/>
      <c r="K34" s="38"/>
      <c r="L34" s="38"/>
      <c r="M34" s="38"/>
      <c r="N34" s="5"/>
      <c r="O34" s="49"/>
      <c r="P34" s="6"/>
      <c r="Q34" s="6" t="s">
        <v>16</v>
      </c>
      <c r="R34" s="6"/>
      <c r="S34" s="49"/>
      <c r="T34" s="7"/>
      <c r="U34" s="38"/>
      <c r="V34" s="38"/>
      <c r="W34" s="38"/>
      <c r="X34" s="38"/>
      <c r="Y34" s="38"/>
      <c r="Z34" s="3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S34" s="35" t="s">
        <v>165</v>
      </c>
      <c r="AT34" s="98" t="s">
        <v>160</v>
      </c>
      <c r="AU34" s="98"/>
      <c r="AV34" s="98"/>
      <c r="AW34" s="98"/>
      <c r="AX34" s="99"/>
      <c r="AY34" s="35" t="str">
        <f>IF(AY36="-","-",IF(AY36=2,"○","×"))</f>
        <v>-</v>
      </c>
      <c r="AZ34" s="31"/>
      <c r="BA34" s="31"/>
      <c r="BB34" s="31"/>
      <c r="BC34" s="32"/>
      <c r="BD34" s="35" t="str">
        <f>IF(BD36="-","-",IF(BD36=2,"○","×"))</f>
        <v>×</v>
      </c>
      <c r="BE34" s="31"/>
      <c r="BF34" s="31"/>
      <c r="BG34" s="31"/>
      <c r="BH34" s="32"/>
      <c r="BI34" s="35" t="str">
        <f>IF(BI36="-","-",IF(BI36=2,"○","×"))</f>
        <v>-</v>
      </c>
      <c r="BJ34" s="31"/>
      <c r="BK34" s="31"/>
      <c r="BL34" s="31"/>
      <c r="BM34" s="32"/>
      <c r="BN34" s="35" t="str">
        <f>IF(BN36="-","-",IF(BN36=2,"○","×"))</f>
        <v>-</v>
      </c>
      <c r="BO34" s="31"/>
      <c r="BP34" s="31"/>
      <c r="BQ34" s="31"/>
      <c r="BR34" s="32"/>
      <c r="BS34" s="35" t="str">
        <f>IF(BS36="-","-",IF(BS36=2,"○","×"))</f>
        <v>-</v>
      </c>
      <c r="BT34" s="31"/>
      <c r="BU34" s="31"/>
      <c r="BV34" s="31"/>
      <c r="BW34" s="32"/>
      <c r="BX34" s="87"/>
      <c r="BY34" s="56"/>
      <c r="BZ34" s="56"/>
      <c r="CA34" s="56"/>
      <c r="CB34" s="56"/>
      <c r="CC34" s="35" t="str">
        <f>IF(CC36="-","-",IF(CC36=2,"○","×"))</f>
        <v>-</v>
      </c>
      <c r="CD34" s="31"/>
      <c r="CE34" s="31"/>
      <c r="CF34" s="31"/>
      <c r="CG34" s="32"/>
      <c r="CH34" s="35" t="str">
        <f>IF(CH36="-","-",IF(CH36=2,"○","×"))</f>
        <v>×</v>
      </c>
      <c r="CI34" s="31"/>
      <c r="CJ34" s="31"/>
      <c r="CK34" s="31"/>
      <c r="CL34" s="32"/>
      <c r="CM34" s="35" t="str">
        <f>IF(CM36="-","-",IF(CM36=2,"○","×"))</f>
        <v>×</v>
      </c>
      <c r="CN34" s="31"/>
      <c r="CO34" s="31"/>
      <c r="CP34" s="31"/>
      <c r="CQ34" s="32"/>
      <c r="CR34" s="35" t="str">
        <f>IF(CR36="-","-",IF(CR36=2,"○","×"))</f>
        <v>×</v>
      </c>
      <c r="CS34" s="31"/>
      <c r="CT34" s="31"/>
      <c r="CU34" s="31"/>
      <c r="CV34" s="32"/>
      <c r="CW34" s="35" t="str">
        <f>IF(CW36="-","-",IF(CW36=2,"○","×"))</f>
        <v>×</v>
      </c>
      <c r="CX34" s="31"/>
      <c r="CY34" s="31"/>
      <c r="CZ34" s="31"/>
      <c r="DA34" s="32"/>
      <c r="DB34" s="35" t="str">
        <f>IF(DB36="-","-",IF(DB36=2,"○","×"))</f>
        <v>×</v>
      </c>
      <c r="DC34" s="31"/>
      <c r="DD34" s="31"/>
      <c r="DE34" s="31"/>
      <c r="DF34" s="32"/>
      <c r="DG34" s="35" t="str">
        <f>IF(DG36="-","-",IF(DG36=2,"○","×"))</f>
        <v>×</v>
      </c>
      <c r="DH34" s="31"/>
      <c r="DI34" s="31"/>
      <c r="DJ34" s="31"/>
      <c r="DK34" s="32"/>
      <c r="DL34" s="35" t="str">
        <f>IF(DL36="-","-",IF(DL36=2,"○","×"))</f>
        <v>×</v>
      </c>
      <c r="DM34" s="31"/>
      <c r="DN34" s="31"/>
      <c r="DO34" s="31"/>
      <c r="DP34" s="32"/>
      <c r="DQ34" s="35" t="str">
        <f>IF(DQ36="-","-",IF(DQ36=2,"○","×"))</f>
        <v>×</v>
      </c>
      <c r="DR34" s="31"/>
      <c r="DS34" s="31"/>
      <c r="DT34" s="31"/>
      <c r="DU34" s="32"/>
      <c r="DV34" s="35" t="str">
        <f>IF(DV36="-","-",IF(DV36=2,"○","×"))</f>
        <v>×</v>
      </c>
      <c r="DW34" s="31"/>
      <c r="DX34" s="31"/>
      <c r="DY34" s="31"/>
      <c r="DZ34" s="32"/>
      <c r="EA34" s="1"/>
      <c r="EB34" s="2"/>
      <c r="EC34" s="3"/>
      <c r="ED34" s="55">
        <f>(B12+B18+B27+B36)/(A12+A18+A27+A36)</f>
        <v>0</v>
      </c>
      <c r="EE34" s="55"/>
      <c r="EF34" s="55"/>
      <c r="EG34" s="55">
        <f>(R11+R12+R13+R17+R18+R19+R26+R27+R28+R35+R36+R37)/(P11+P12+P13+P17+P18+P19+P26+P27+P28+P35+P36+P37)</f>
        <v>0.8571428571428571</v>
      </c>
      <c r="EH34" s="55"/>
      <c r="EI34" s="55"/>
      <c r="EJ34" s="28"/>
      <c r="EK34" s="28"/>
      <c r="EL34" s="28"/>
    </row>
    <row r="35" spans="3:142" ht="14.25" customHeight="1">
      <c r="C35">
        <f t="shared" si="0"/>
        <v>0</v>
      </c>
      <c r="D35">
        <f t="shared" si="1"/>
        <v>0</v>
      </c>
      <c r="F35" s="28">
        <v>9</v>
      </c>
      <c r="G35" s="28" t="s">
        <v>167</v>
      </c>
      <c r="H35" s="38" t="str">
        <f>AT26</f>
        <v>前田</v>
      </c>
      <c r="I35" s="38"/>
      <c r="J35" s="38"/>
      <c r="K35" s="38"/>
      <c r="L35" s="38"/>
      <c r="M35" s="38"/>
      <c r="N35" s="1"/>
      <c r="O35" s="47" t="s">
        <v>162</v>
      </c>
      <c r="P35" s="2"/>
      <c r="Q35" s="2" t="s">
        <v>16</v>
      </c>
      <c r="R35" s="2"/>
      <c r="S35" s="47" t="s">
        <v>161</v>
      </c>
      <c r="T35" s="3"/>
      <c r="U35" s="38" t="str">
        <f>AT30</f>
        <v>内間</v>
      </c>
      <c r="V35" s="38"/>
      <c r="W35" s="38"/>
      <c r="X35" s="38"/>
      <c r="Y35" s="38"/>
      <c r="Z35" s="38"/>
      <c r="AA35" s="28" t="s">
        <v>166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168</v>
      </c>
      <c r="AO35" s="28"/>
      <c r="AP35" s="28"/>
      <c r="AQ35" s="28"/>
      <c r="AS35" s="53"/>
      <c r="AT35" s="98"/>
      <c r="AU35" s="98"/>
      <c r="AV35" s="98"/>
      <c r="AW35" s="98"/>
      <c r="AX35" s="99"/>
      <c r="AY35" s="36"/>
      <c r="AZ35" s="33"/>
      <c r="BA35" s="33"/>
      <c r="BB35" s="33"/>
      <c r="BC35" s="34"/>
      <c r="BD35" s="36"/>
      <c r="BE35" s="33"/>
      <c r="BF35" s="33"/>
      <c r="BG35" s="33"/>
      <c r="BH35" s="34"/>
      <c r="BI35" s="36"/>
      <c r="BJ35" s="33"/>
      <c r="BK35" s="33"/>
      <c r="BL35" s="33"/>
      <c r="BM35" s="34"/>
      <c r="BN35" s="36"/>
      <c r="BO35" s="33"/>
      <c r="BP35" s="33"/>
      <c r="BQ35" s="33"/>
      <c r="BR35" s="34"/>
      <c r="BS35" s="36"/>
      <c r="BT35" s="33"/>
      <c r="BU35" s="33"/>
      <c r="BV35" s="33"/>
      <c r="BW35" s="34"/>
      <c r="BX35" s="87"/>
      <c r="BY35" s="56"/>
      <c r="BZ35" s="56"/>
      <c r="CA35" s="56"/>
      <c r="CB35" s="56"/>
      <c r="CC35" s="36"/>
      <c r="CD35" s="33"/>
      <c r="CE35" s="33"/>
      <c r="CF35" s="33"/>
      <c r="CG35" s="34"/>
      <c r="CH35" s="36"/>
      <c r="CI35" s="33"/>
      <c r="CJ35" s="33"/>
      <c r="CK35" s="33"/>
      <c r="CL35" s="34"/>
      <c r="CM35" s="36"/>
      <c r="CN35" s="33"/>
      <c r="CO35" s="33"/>
      <c r="CP35" s="33"/>
      <c r="CQ35" s="34"/>
      <c r="CR35" s="36"/>
      <c r="CS35" s="33"/>
      <c r="CT35" s="33"/>
      <c r="CU35" s="33"/>
      <c r="CV35" s="34"/>
      <c r="CW35" s="36"/>
      <c r="CX35" s="33"/>
      <c r="CY35" s="33"/>
      <c r="CZ35" s="33"/>
      <c r="DA35" s="34"/>
      <c r="DB35" s="36"/>
      <c r="DC35" s="33"/>
      <c r="DD35" s="33"/>
      <c r="DE35" s="33"/>
      <c r="DF35" s="34"/>
      <c r="DG35" s="36"/>
      <c r="DH35" s="33"/>
      <c r="DI35" s="33"/>
      <c r="DJ35" s="33"/>
      <c r="DK35" s="34"/>
      <c r="DL35" s="36"/>
      <c r="DM35" s="33"/>
      <c r="DN35" s="33"/>
      <c r="DO35" s="33"/>
      <c r="DP35" s="34"/>
      <c r="DQ35" s="36"/>
      <c r="DR35" s="33"/>
      <c r="DS35" s="33"/>
      <c r="DT35" s="33"/>
      <c r="DU35" s="34"/>
      <c r="DV35" s="36"/>
      <c r="DW35" s="33"/>
      <c r="DX35" s="33"/>
      <c r="DY35" s="33"/>
      <c r="DZ35" s="34"/>
      <c r="EA35" s="53">
        <f>COUNTIF(AY34:BW35,"○")</f>
        <v>0</v>
      </c>
      <c r="EB35" s="37" t="s">
        <v>16</v>
      </c>
      <c r="EC35" s="37">
        <f>COUNTIF(AY34:BW35,"×")</f>
        <v>1</v>
      </c>
      <c r="ED35" s="55"/>
      <c r="EE35" s="55"/>
      <c r="EF35" s="55"/>
      <c r="EG35" s="55"/>
      <c r="EH35" s="55"/>
      <c r="EI35" s="55"/>
      <c r="EJ35" s="28"/>
      <c r="EK35" s="28"/>
      <c r="EL35" s="28"/>
    </row>
    <row r="36" spans="1:142" ht="14.25" customHeight="1">
      <c r="A36">
        <f>IF(N36="",0,N36)</f>
        <v>0</v>
      </c>
      <c r="B36">
        <f>IF(T36="",0,T36)</f>
        <v>0</v>
      </c>
      <c r="C36">
        <f t="shared" si="0"/>
        <v>0</v>
      </c>
      <c r="D36">
        <f t="shared" si="1"/>
        <v>0</v>
      </c>
      <c r="F36" s="28"/>
      <c r="G36" s="28"/>
      <c r="H36" s="38"/>
      <c r="I36" s="38"/>
      <c r="J36" s="38"/>
      <c r="K36" s="38"/>
      <c r="L36" s="38"/>
      <c r="M36" s="38"/>
      <c r="N36" s="8">
        <f>IF(SUM(C35:D37)&gt;0,SUM(C35:C37),"")</f>
      </c>
      <c r="O36" s="48"/>
      <c r="Q36" t="s">
        <v>16</v>
      </c>
      <c r="S36" s="48"/>
      <c r="T36" s="8">
        <f>IF(SUM(C35:D37)&gt;0,SUM(D35:D37),"")</f>
      </c>
      <c r="U36" s="38"/>
      <c r="V36" s="38"/>
      <c r="W36" s="38"/>
      <c r="X36" s="38"/>
      <c r="Y36" s="38"/>
      <c r="Z36" s="3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S36" s="53"/>
      <c r="AT36" s="98"/>
      <c r="AU36" s="98"/>
      <c r="AV36" s="98"/>
      <c r="AW36" s="98"/>
      <c r="AX36" s="98"/>
      <c r="AY36" s="35" t="str">
        <f>BV16</f>
        <v>-</v>
      </c>
      <c r="AZ36" s="31"/>
      <c r="BA36" s="31" t="s">
        <v>176</v>
      </c>
      <c r="BB36" s="31" t="str">
        <f>BS16</f>
        <v>-</v>
      </c>
      <c r="BC36" s="32"/>
      <c r="BD36" s="35">
        <f>BV20</f>
        <v>0</v>
      </c>
      <c r="BE36" s="31"/>
      <c r="BF36" s="31" t="s">
        <v>176</v>
      </c>
      <c r="BG36" s="31">
        <f>BS20</f>
        <v>1</v>
      </c>
      <c r="BH36" s="32"/>
      <c r="BI36" s="35" t="str">
        <f>BV24</f>
        <v>-</v>
      </c>
      <c r="BJ36" s="31"/>
      <c r="BK36" s="31" t="s">
        <v>176</v>
      </c>
      <c r="BL36" s="31" t="str">
        <f>BS24</f>
        <v>-</v>
      </c>
      <c r="BM36" s="32"/>
      <c r="BN36" s="35" t="str">
        <f>BV28</f>
        <v>-</v>
      </c>
      <c r="BO36" s="31"/>
      <c r="BP36" s="31" t="s">
        <v>176</v>
      </c>
      <c r="BQ36" s="31" t="str">
        <f>BS28</f>
        <v>-</v>
      </c>
      <c r="BR36" s="32"/>
      <c r="BS36" s="35" t="str">
        <f>CA28</f>
        <v>-</v>
      </c>
      <c r="BT36" s="31"/>
      <c r="BU36" s="31" t="s">
        <v>176</v>
      </c>
      <c r="BV36" s="31" t="str">
        <f>BX28</f>
        <v>-</v>
      </c>
      <c r="BW36" s="32"/>
      <c r="BX36" s="56"/>
      <c r="BY36" s="56"/>
      <c r="BZ36" s="56"/>
      <c r="CA36" s="56"/>
      <c r="CB36" s="56"/>
      <c r="CC36" s="35" t="str">
        <f>CK28</f>
        <v>-</v>
      </c>
      <c r="CD36" s="31"/>
      <c r="CE36" s="31" t="s">
        <v>176</v>
      </c>
      <c r="CF36" s="31" t="str">
        <f>CH28</f>
        <v>-</v>
      </c>
      <c r="CG36" s="32"/>
      <c r="CH36" s="35">
        <f>ED28</f>
        <v>0</v>
      </c>
      <c r="CI36" s="31"/>
      <c r="CJ36" s="31" t="s">
        <v>176</v>
      </c>
      <c r="CK36" s="31">
        <f>EA28</f>
        <v>0</v>
      </c>
      <c r="CL36" s="32"/>
      <c r="CM36" s="35">
        <f>EI28</f>
        <v>0</v>
      </c>
      <c r="CN36" s="31"/>
      <c r="CO36" s="31" t="s">
        <v>176</v>
      </c>
      <c r="CP36" s="31">
        <f>EF28</f>
        <v>0</v>
      </c>
      <c r="CQ36" s="32"/>
      <c r="CR36" s="35">
        <f>EN28</f>
        <v>0</v>
      </c>
      <c r="CS36" s="31"/>
      <c r="CT36" s="31" t="s">
        <v>176</v>
      </c>
      <c r="CU36" s="31">
        <f>EK28</f>
        <v>0</v>
      </c>
      <c r="CV36" s="32"/>
      <c r="CW36" s="35">
        <f>ES28</f>
        <v>0</v>
      </c>
      <c r="CX36" s="31"/>
      <c r="CY36" s="31" t="s">
        <v>176</v>
      </c>
      <c r="CZ36" s="31">
        <f>EP28</f>
        <v>0</v>
      </c>
      <c r="DA36" s="32"/>
      <c r="DB36" s="35">
        <f>EX28</f>
        <v>0</v>
      </c>
      <c r="DC36" s="31"/>
      <c r="DD36" s="31" t="s">
        <v>176</v>
      </c>
      <c r="DE36" s="31">
        <f>EU28</f>
        <v>0</v>
      </c>
      <c r="DF36" s="32"/>
      <c r="DG36" s="35">
        <f>FC28</f>
        <v>0</v>
      </c>
      <c r="DH36" s="31"/>
      <c r="DI36" s="31" t="s">
        <v>176</v>
      </c>
      <c r="DJ36" s="31">
        <f>EZ28</f>
        <v>0</v>
      </c>
      <c r="DK36" s="32"/>
      <c r="DL36" s="35">
        <f>FH28</f>
        <v>0</v>
      </c>
      <c r="DM36" s="31"/>
      <c r="DN36" s="31" t="s">
        <v>176</v>
      </c>
      <c r="DO36" s="31">
        <f>FE28</f>
        <v>0</v>
      </c>
      <c r="DP36" s="32"/>
      <c r="DQ36" s="35">
        <f>FM28</f>
        <v>0</v>
      </c>
      <c r="DR36" s="31"/>
      <c r="DS36" s="31" t="s">
        <v>176</v>
      </c>
      <c r="DT36" s="31">
        <f>FJ28</f>
        <v>0</v>
      </c>
      <c r="DU36" s="32"/>
      <c r="DV36" s="35">
        <f>FR28</f>
        <v>0</v>
      </c>
      <c r="DW36" s="31"/>
      <c r="DX36" s="31" t="s">
        <v>176</v>
      </c>
      <c r="DY36" s="31">
        <f>FO28</f>
        <v>0</v>
      </c>
      <c r="DZ36" s="32"/>
      <c r="EA36" s="53"/>
      <c r="EB36" s="37"/>
      <c r="EC36" s="37"/>
      <c r="ED36" s="55"/>
      <c r="EE36" s="55"/>
      <c r="EF36" s="55"/>
      <c r="EG36" s="55"/>
      <c r="EH36" s="55"/>
      <c r="EI36" s="55"/>
      <c r="EJ36" s="28"/>
      <c r="EK36" s="28"/>
      <c r="EL36" s="28"/>
    </row>
    <row r="37" spans="3:142" ht="14.25" customHeight="1">
      <c r="C37">
        <f t="shared" si="0"/>
        <v>0</v>
      </c>
      <c r="D37">
        <f t="shared" si="1"/>
        <v>0</v>
      </c>
      <c r="F37" s="28"/>
      <c r="G37" s="28"/>
      <c r="H37" s="38"/>
      <c r="I37" s="38"/>
      <c r="J37" s="38"/>
      <c r="K37" s="38"/>
      <c r="L37" s="38"/>
      <c r="M37" s="38"/>
      <c r="N37" s="5"/>
      <c r="O37" s="49"/>
      <c r="P37" s="6"/>
      <c r="Q37" s="6" t="s">
        <v>16</v>
      </c>
      <c r="R37" s="6"/>
      <c r="S37" s="49"/>
      <c r="T37" s="7"/>
      <c r="U37" s="38"/>
      <c r="V37" s="38"/>
      <c r="W37" s="38"/>
      <c r="X37" s="38"/>
      <c r="Y37" s="38"/>
      <c r="Z37" s="3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S37" s="36"/>
      <c r="AT37" s="98"/>
      <c r="AU37" s="98"/>
      <c r="AV37" s="98"/>
      <c r="AW37" s="98"/>
      <c r="AX37" s="98"/>
      <c r="AY37" s="36"/>
      <c r="AZ37" s="33"/>
      <c r="BA37" s="33"/>
      <c r="BB37" s="33"/>
      <c r="BC37" s="34"/>
      <c r="BD37" s="36"/>
      <c r="BE37" s="33"/>
      <c r="BF37" s="33"/>
      <c r="BG37" s="33"/>
      <c r="BH37" s="34"/>
      <c r="BI37" s="36"/>
      <c r="BJ37" s="33"/>
      <c r="BK37" s="33"/>
      <c r="BL37" s="33"/>
      <c r="BM37" s="34"/>
      <c r="BN37" s="36"/>
      <c r="BO37" s="33"/>
      <c r="BP37" s="33"/>
      <c r="BQ37" s="33"/>
      <c r="BR37" s="34"/>
      <c r="BS37" s="36"/>
      <c r="BT37" s="33"/>
      <c r="BU37" s="33"/>
      <c r="BV37" s="33"/>
      <c r="BW37" s="34"/>
      <c r="BX37" s="56"/>
      <c r="BY37" s="56"/>
      <c r="BZ37" s="56"/>
      <c r="CA37" s="56"/>
      <c r="CB37" s="56"/>
      <c r="CC37" s="36"/>
      <c r="CD37" s="33"/>
      <c r="CE37" s="33"/>
      <c r="CF37" s="33"/>
      <c r="CG37" s="34"/>
      <c r="CH37" s="36"/>
      <c r="CI37" s="33"/>
      <c r="CJ37" s="33"/>
      <c r="CK37" s="33"/>
      <c r="CL37" s="34"/>
      <c r="CM37" s="36"/>
      <c r="CN37" s="33"/>
      <c r="CO37" s="33"/>
      <c r="CP37" s="33"/>
      <c r="CQ37" s="34"/>
      <c r="CR37" s="36"/>
      <c r="CS37" s="33"/>
      <c r="CT37" s="33"/>
      <c r="CU37" s="33"/>
      <c r="CV37" s="34"/>
      <c r="CW37" s="36"/>
      <c r="CX37" s="33"/>
      <c r="CY37" s="33"/>
      <c r="CZ37" s="33"/>
      <c r="DA37" s="34"/>
      <c r="DB37" s="36"/>
      <c r="DC37" s="33"/>
      <c r="DD37" s="33"/>
      <c r="DE37" s="33"/>
      <c r="DF37" s="34"/>
      <c r="DG37" s="36"/>
      <c r="DH37" s="33"/>
      <c r="DI37" s="33"/>
      <c r="DJ37" s="33"/>
      <c r="DK37" s="34"/>
      <c r="DL37" s="36"/>
      <c r="DM37" s="33"/>
      <c r="DN37" s="33"/>
      <c r="DO37" s="33"/>
      <c r="DP37" s="34"/>
      <c r="DQ37" s="36"/>
      <c r="DR37" s="33"/>
      <c r="DS37" s="33"/>
      <c r="DT37" s="33"/>
      <c r="DU37" s="34"/>
      <c r="DV37" s="36"/>
      <c r="DW37" s="33"/>
      <c r="DX37" s="33"/>
      <c r="DY37" s="33"/>
      <c r="DZ37" s="34"/>
      <c r="EA37" s="5"/>
      <c r="EB37" s="6"/>
      <c r="EC37" s="7"/>
      <c r="ED37" s="55"/>
      <c r="EE37" s="55"/>
      <c r="EF37" s="55"/>
      <c r="EG37" s="55"/>
      <c r="EH37" s="55"/>
      <c r="EI37" s="55"/>
      <c r="EJ37" s="28"/>
      <c r="EK37" s="28"/>
      <c r="EL37" s="28"/>
    </row>
    <row r="38" spans="3:142" ht="14.25" customHeight="1">
      <c r="C38">
        <f t="shared" si="0"/>
        <v>0</v>
      </c>
      <c r="D38">
        <f t="shared" si="1"/>
        <v>0</v>
      </c>
      <c r="F38" s="28">
        <v>10</v>
      </c>
      <c r="G38" s="28" t="s">
        <v>170</v>
      </c>
      <c r="H38" s="38" t="str">
        <f>AT14</f>
        <v>当山</v>
      </c>
      <c r="I38" s="38"/>
      <c r="J38" s="38"/>
      <c r="K38" s="38"/>
      <c r="L38" s="38"/>
      <c r="M38" s="38"/>
      <c r="N38" s="1"/>
      <c r="O38" s="47" t="s">
        <v>162</v>
      </c>
      <c r="P38" s="2"/>
      <c r="Q38" s="2" t="s">
        <v>16</v>
      </c>
      <c r="R38" s="2"/>
      <c r="S38" s="47" t="s">
        <v>161</v>
      </c>
      <c r="T38" s="3"/>
      <c r="U38" s="38" t="str">
        <f>AT18</f>
        <v>浦城</v>
      </c>
      <c r="V38" s="38"/>
      <c r="W38" s="38"/>
      <c r="X38" s="38"/>
      <c r="Y38" s="38"/>
      <c r="Z38" s="38"/>
      <c r="AA38" s="28" t="s">
        <v>169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167</v>
      </c>
      <c r="AO38" s="28"/>
      <c r="AP38" s="28"/>
      <c r="AQ38" s="28"/>
      <c r="AS38" s="35" t="s">
        <v>164</v>
      </c>
      <c r="AT38" s="98" t="s">
        <v>177</v>
      </c>
      <c r="AU38" s="98"/>
      <c r="AV38" s="98"/>
      <c r="AW38" s="98"/>
      <c r="AX38" s="99"/>
      <c r="AY38" s="35" t="str">
        <f>IF(AY40="-","-",IF(AY40=2,"○","×"))</f>
        <v>-</v>
      </c>
      <c r="AZ38" s="31"/>
      <c r="BA38" s="31"/>
      <c r="BB38" s="31"/>
      <c r="BC38" s="32"/>
      <c r="BD38" s="35" t="str">
        <f>IF(BD40="-","-",IF(BD40=2,"○","×"))</f>
        <v>×</v>
      </c>
      <c r="BE38" s="31"/>
      <c r="BF38" s="31"/>
      <c r="BG38" s="31"/>
      <c r="BH38" s="32"/>
      <c r="BI38" s="35" t="str">
        <f>IF(BI40="-","-",IF(BI40=2,"○","×"))</f>
        <v>-</v>
      </c>
      <c r="BJ38" s="31"/>
      <c r="BK38" s="31"/>
      <c r="BL38" s="31"/>
      <c r="BM38" s="32"/>
      <c r="BN38" s="35" t="str">
        <f>IF(BN40="-","-",IF(BN40=2,"○","×"))</f>
        <v>-</v>
      </c>
      <c r="BO38" s="31"/>
      <c r="BP38" s="31"/>
      <c r="BQ38" s="31"/>
      <c r="BR38" s="32"/>
      <c r="BS38" s="35" t="str">
        <f>IF(BS40="-","-",IF(BS40=2,"○","×"))</f>
        <v>-</v>
      </c>
      <c r="BT38" s="31"/>
      <c r="BU38" s="31"/>
      <c r="BV38" s="31"/>
      <c r="BW38" s="32"/>
      <c r="BX38" s="35" t="str">
        <f>IF(BX40="-","-",IF(BX40=2,"○","×"))</f>
        <v>-</v>
      </c>
      <c r="BY38" s="31"/>
      <c r="BZ38" s="31"/>
      <c r="CA38" s="31"/>
      <c r="CB38" s="32"/>
      <c r="CC38" s="87"/>
      <c r="CD38" s="56"/>
      <c r="CE38" s="56"/>
      <c r="CF38" s="56"/>
      <c r="CG38" s="56"/>
      <c r="CH38" s="35" t="str">
        <f>IF(CH40="-","-",IF(CH40=2,"○","×"))</f>
        <v>×</v>
      </c>
      <c r="CI38" s="31"/>
      <c r="CJ38" s="31"/>
      <c r="CK38" s="31"/>
      <c r="CL38" s="32"/>
      <c r="CM38" s="35" t="str">
        <f>IF(CM40="-","-",IF(CM40=2,"○","×"))</f>
        <v>×</v>
      </c>
      <c r="CN38" s="31"/>
      <c r="CO38" s="31"/>
      <c r="CP38" s="31"/>
      <c r="CQ38" s="32"/>
      <c r="CR38" s="35" t="str">
        <f>IF(CR40="-","-",IF(CR40=2,"○","×"))</f>
        <v>×</v>
      </c>
      <c r="CS38" s="31"/>
      <c r="CT38" s="31"/>
      <c r="CU38" s="31"/>
      <c r="CV38" s="32"/>
      <c r="CW38" s="35" t="str">
        <f>IF(CW40="-","-",IF(CW40=2,"○","×"))</f>
        <v>×</v>
      </c>
      <c r="CX38" s="31"/>
      <c r="CY38" s="31"/>
      <c r="CZ38" s="31"/>
      <c r="DA38" s="32"/>
      <c r="DB38" s="35" t="str">
        <f>IF(DB40="-","-",IF(DB40=2,"○","×"))</f>
        <v>×</v>
      </c>
      <c r="DC38" s="31"/>
      <c r="DD38" s="31"/>
      <c r="DE38" s="31"/>
      <c r="DF38" s="32"/>
      <c r="DG38" s="35" t="str">
        <f>IF(DG40="-","-",IF(DG40=2,"○","×"))</f>
        <v>×</v>
      </c>
      <c r="DH38" s="31"/>
      <c r="DI38" s="31"/>
      <c r="DJ38" s="31"/>
      <c r="DK38" s="32"/>
      <c r="DL38" s="35" t="str">
        <f>IF(DL40="-","-",IF(DL40=2,"○","×"))</f>
        <v>×</v>
      </c>
      <c r="DM38" s="31"/>
      <c r="DN38" s="31"/>
      <c r="DO38" s="31"/>
      <c r="DP38" s="32"/>
      <c r="DQ38" s="35" t="str">
        <f>IF(DQ40="-","-",IF(DQ40=2,"○","×"))</f>
        <v>×</v>
      </c>
      <c r="DR38" s="31"/>
      <c r="DS38" s="31"/>
      <c r="DT38" s="31"/>
      <c r="DU38" s="32"/>
      <c r="DV38" s="35" t="str">
        <f>IF(DV40="-","-",IF(DV40=2,"○","×"))</f>
        <v>×</v>
      </c>
      <c r="DW38" s="31"/>
      <c r="DX38" s="31"/>
      <c r="DY38" s="31"/>
      <c r="DZ38" s="32"/>
      <c r="EA38" s="1"/>
      <c r="EB38" s="2"/>
      <c r="EC38" s="3"/>
      <c r="ED38" s="55">
        <f>(B12+B18+B27+B36)/(A12+A18+A27+A36)</f>
        <v>0</v>
      </c>
      <c r="EE38" s="55"/>
      <c r="EF38" s="55"/>
      <c r="EG38" s="55">
        <f>(R11+R12+R13+R17+R18+R19+R26+R27+R28+R35+R36+R37)/(P11+P12+P13+P17+P18+P19+P26+P27+P28+P35+P36+P37)</f>
        <v>0.8571428571428571</v>
      </c>
      <c r="EH38" s="55"/>
      <c r="EI38" s="55"/>
      <c r="EJ38" s="28"/>
      <c r="EK38" s="28"/>
      <c r="EL38" s="28"/>
    </row>
    <row r="39" spans="1:142" ht="14.25" customHeight="1">
      <c r="A39">
        <f>IF(N39="",0,N39)</f>
        <v>0</v>
      </c>
      <c r="B39">
        <f>IF(T39="",0,T39)</f>
        <v>0</v>
      </c>
      <c r="C39">
        <f t="shared" si="0"/>
        <v>0</v>
      </c>
      <c r="D39">
        <f t="shared" si="1"/>
        <v>0</v>
      </c>
      <c r="F39" s="28"/>
      <c r="G39" s="28"/>
      <c r="H39" s="38"/>
      <c r="I39" s="38"/>
      <c r="J39" s="38"/>
      <c r="K39" s="38"/>
      <c r="L39" s="38"/>
      <c r="M39" s="38"/>
      <c r="N39" s="8">
        <f>IF(SUM(C38:D40)&gt;0,SUM(C38:C40),"")</f>
      </c>
      <c r="O39" s="48"/>
      <c r="Q39" t="s">
        <v>16</v>
      </c>
      <c r="S39" s="48"/>
      <c r="T39" s="8">
        <f>IF(SUM(C38:D40)&gt;0,SUM(D38:D40),"")</f>
      </c>
      <c r="U39" s="38"/>
      <c r="V39" s="38"/>
      <c r="W39" s="38"/>
      <c r="X39" s="38"/>
      <c r="Y39" s="38"/>
      <c r="Z39" s="3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S39" s="53"/>
      <c r="AT39" s="98"/>
      <c r="AU39" s="98"/>
      <c r="AV39" s="98"/>
      <c r="AW39" s="98"/>
      <c r="AX39" s="99"/>
      <c r="AY39" s="36"/>
      <c r="AZ39" s="33"/>
      <c r="BA39" s="33"/>
      <c r="BB39" s="33"/>
      <c r="BC39" s="34"/>
      <c r="BD39" s="36"/>
      <c r="BE39" s="33"/>
      <c r="BF39" s="33"/>
      <c r="BG39" s="33"/>
      <c r="BH39" s="34"/>
      <c r="BI39" s="36"/>
      <c r="BJ39" s="33"/>
      <c r="BK39" s="33"/>
      <c r="BL39" s="33"/>
      <c r="BM39" s="34"/>
      <c r="BN39" s="36"/>
      <c r="BO39" s="33"/>
      <c r="BP39" s="33"/>
      <c r="BQ39" s="33"/>
      <c r="BR39" s="34"/>
      <c r="BS39" s="36"/>
      <c r="BT39" s="33"/>
      <c r="BU39" s="33"/>
      <c r="BV39" s="33"/>
      <c r="BW39" s="34"/>
      <c r="BX39" s="36"/>
      <c r="BY39" s="33"/>
      <c r="BZ39" s="33"/>
      <c r="CA39" s="33"/>
      <c r="CB39" s="34"/>
      <c r="CC39" s="87"/>
      <c r="CD39" s="56"/>
      <c r="CE39" s="56"/>
      <c r="CF39" s="56"/>
      <c r="CG39" s="56"/>
      <c r="CH39" s="36"/>
      <c r="CI39" s="33"/>
      <c r="CJ39" s="33"/>
      <c r="CK39" s="33"/>
      <c r="CL39" s="34"/>
      <c r="CM39" s="36"/>
      <c r="CN39" s="33"/>
      <c r="CO39" s="33"/>
      <c r="CP39" s="33"/>
      <c r="CQ39" s="34"/>
      <c r="CR39" s="36"/>
      <c r="CS39" s="33"/>
      <c r="CT39" s="33"/>
      <c r="CU39" s="33"/>
      <c r="CV39" s="34"/>
      <c r="CW39" s="36"/>
      <c r="CX39" s="33"/>
      <c r="CY39" s="33"/>
      <c r="CZ39" s="33"/>
      <c r="DA39" s="34"/>
      <c r="DB39" s="36"/>
      <c r="DC39" s="33"/>
      <c r="DD39" s="33"/>
      <c r="DE39" s="33"/>
      <c r="DF39" s="34"/>
      <c r="DG39" s="36"/>
      <c r="DH39" s="33"/>
      <c r="DI39" s="33"/>
      <c r="DJ39" s="33"/>
      <c r="DK39" s="34"/>
      <c r="DL39" s="36"/>
      <c r="DM39" s="33"/>
      <c r="DN39" s="33"/>
      <c r="DO39" s="33"/>
      <c r="DP39" s="34"/>
      <c r="DQ39" s="36"/>
      <c r="DR39" s="33"/>
      <c r="DS39" s="33"/>
      <c r="DT39" s="33"/>
      <c r="DU39" s="34"/>
      <c r="DV39" s="36"/>
      <c r="DW39" s="33"/>
      <c r="DX39" s="33"/>
      <c r="DY39" s="33"/>
      <c r="DZ39" s="34"/>
      <c r="EA39" s="53">
        <f>COUNTIF(AY38:BW39,"○")</f>
        <v>0</v>
      </c>
      <c r="EB39" s="37" t="s">
        <v>16</v>
      </c>
      <c r="EC39" s="37">
        <f>COUNTIF(AY38:BW39,"×")</f>
        <v>1</v>
      </c>
      <c r="ED39" s="55"/>
      <c r="EE39" s="55"/>
      <c r="EF39" s="55"/>
      <c r="EG39" s="55"/>
      <c r="EH39" s="55"/>
      <c r="EI39" s="55"/>
      <c r="EJ39" s="28"/>
      <c r="EK39" s="28"/>
      <c r="EL39" s="28"/>
    </row>
    <row r="40" spans="3:142" ht="14.25" customHeight="1">
      <c r="C40">
        <f t="shared" si="0"/>
        <v>0</v>
      </c>
      <c r="D40">
        <f t="shared" si="1"/>
        <v>0</v>
      </c>
      <c r="F40" s="28"/>
      <c r="G40" s="28"/>
      <c r="H40" s="38"/>
      <c r="I40" s="38"/>
      <c r="J40" s="38"/>
      <c r="K40" s="38"/>
      <c r="L40" s="38"/>
      <c r="M40" s="38"/>
      <c r="N40" s="5"/>
      <c r="O40" s="49"/>
      <c r="P40" s="6"/>
      <c r="Q40" s="6" t="s">
        <v>16</v>
      </c>
      <c r="R40" s="6"/>
      <c r="S40" s="49"/>
      <c r="T40" s="7"/>
      <c r="U40" s="38"/>
      <c r="V40" s="38"/>
      <c r="W40" s="38"/>
      <c r="X40" s="38"/>
      <c r="Y40" s="38"/>
      <c r="Z40" s="3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S40" s="53"/>
      <c r="AT40" s="98"/>
      <c r="AU40" s="98"/>
      <c r="AV40" s="98"/>
      <c r="AW40" s="98"/>
      <c r="AX40" s="98"/>
      <c r="AY40" s="35" t="str">
        <f>BV16</f>
        <v>-</v>
      </c>
      <c r="AZ40" s="31"/>
      <c r="BA40" s="31" t="s">
        <v>176</v>
      </c>
      <c r="BB40" s="31" t="str">
        <f>BS16</f>
        <v>-</v>
      </c>
      <c r="BC40" s="32"/>
      <c r="BD40" s="35">
        <f>BV20</f>
        <v>0</v>
      </c>
      <c r="BE40" s="31"/>
      <c r="BF40" s="31" t="s">
        <v>176</v>
      </c>
      <c r="BG40" s="31">
        <f>BS20</f>
        <v>1</v>
      </c>
      <c r="BH40" s="32"/>
      <c r="BI40" s="35" t="str">
        <f>BV24</f>
        <v>-</v>
      </c>
      <c r="BJ40" s="31"/>
      <c r="BK40" s="31" t="s">
        <v>176</v>
      </c>
      <c r="BL40" s="31" t="str">
        <f>BS24</f>
        <v>-</v>
      </c>
      <c r="BM40" s="32"/>
      <c r="BN40" s="35" t="str">
        <f>BV28</f>
        <v>-</v>
      </c>
      <c r="BO40" s="31"/>
      <c r="BP40" s="31" t="s">
        <v>176</v>
      </c>
      <c r="BQ40" s="31" t="str">
        <f>BS28</f>
        <v>-</v>
      </c>
      <c r="BR40" s="32"/>
      <c r="BS40" s="35" t="str">
        <f>CA32</f>
        <v>-</v>
      </c>
      <c r="BT40" s="31"/>
      <c r="BU40" s="31" t="s">
        <v>176</v>
      </c>
      <c r="BV40" s="31" t="str">
        <f>BX32</f>
        <v>-</v>
      </c>
      <c r="BW40" s="32"/>
      <c r="BX40" s="35" t="str">
        <f>CK24</f>
        <v>-</v>
      </c>
      <c r="BY40" s="31"/>
      <c r="BZ40" s="31" t="s">
        <v>176</v>
      </c>
      <c r="CA40" s="31" t="str">
        <f>CH24</f>
        <v>-</v>
      </c>
      <c r="CB40" s="32"/>
      <c r="CC40" s="56"/>
      <c r="CD40" s="56"/>
      <c r="CE40" s="56"/>
      <c r="CF40" s="56"/>
      <c r="CG40" s="56"/>
      <c r="CH40" s="35">
        <f>ED32</f>
        <v>0</v>
      </c>
      <c r="CI40" s="31"/>
      <c r="CJ40" s="31" t="s">
        <v>176</v>
      </c>
      <c r="CK40" s="31">
        <f>EA32</f>
        <v>0</v>
      </c>
      <c r="CL40" s="32"/>
      <c r="CM40" s="35">
        <f>EI32</f>
        <v>0</v>
      </c>
      <c r="CN40" s="31"/>
      <c r="CO40" s="31" t="s">
        <v>176</v>
      </c>
      <c r="CP40" s="31">
        <f>EF32</f>
        <v>0</v>
      </c>
      <c r="CQ40" s="32"/>
      <c r="CR40" s="35">
        <f>EN32</f>
        <v>0</v>
      </c>
      <c r="CS40" s="31"/>
      <c r="CT40" s="31" t="s">
        <v>176</v>
      </c>
      <c r="CU40" s="31">
        <f>EK32</f>
        <v>0</v>
      </c>
      <c r="CV40" s="32"/>
      <c r="CW40" s="35">
        <f>ES32</f>
        <v>0</v>
      </c>
      <c r="CX40" s="31"/>
      <c r="CY40" s="31" t="s">
        <v>176</v>
      </c>
      <c r="CZ40" s="31">
        <f>EP32</f>
        <v>0</v>
      </c>
      <c r="DA40" s="32"/>
      <c r="DB40" s="35">
        <f>EX32</f>
        <v>0</v>
      </c>
      <c r="DC40" s="31"/>
      <c r="DD40" s="31" t="s">
        <v>176</v>
      </c>
      <c r="DE40" s="31">
        <f>EU32</f>
        <v>0</v>
      </c>
      <c r="DF40" s="32"/>
      <c r="DG40" s="35">
        <f>FC32</f>
        <v>0</v>
      </c>
      <c r="DH40" s="31"/>
      <c r="DI40" s="31" t="s">
        <v>176</v>
      </c>
      <c r="DJ40" s="31">
        <f>EZ32</f>
        <v>0</v>
      </c>
      <c r="DK40" s="32"/>
      <c r="DL40" s="35">
        <f>FH32</f>
        <v>0</v>
      </c>
      <c r="DM40" s="31"/>
      <c r="DN40" s="31" t="s">
        <v>176</v>
      </c>
      <c r="DO40" s="31">
        <f>FE32</f>
        <v>0</v>
      </c>
      <c r="DP40" s="32"/>
      <c r="DQ40" s="35">
        <f>FM32</f>
        <v>0</v>
      </c>
      <c r="DR40" s="31"/>
      <c r="DS40" s="31" t="s">
        <v>176</v>
      </c>
      <c r="DT40" s="31">
        <f>FJ32</f>
        <v>0</v>
      </c>
      <c r="DU40" s="32"/>
      <c r="DV40" s="35">
        <f>FR32</f>
        <v>0</v>
      </c>
      <c r="DW40" s="31"/>
      <c r="DX40" s="31" t="s">
        <v>176</v>
      </c>
      <c r="DY40" s="31">
        <f>FO32</f>
        <v>0</v>
      </c>
      <c r="DZ40" s="32"/>
      <c r="EA40" s="53"/>
      <c r="EB40" s="37"/>
      <c r="EC40" s="37"/>
      <c r="ED40" s="55"/>
      <c r="EE40" s="55"/>
      <c r="EF40" s="55"/>
      <c r="EG40" s="55"/>
      <c r="EH40" s="55"/>
      <c r="EI40" s="55"/>
      <c r="EJ40" s="28"/>
      <c r="EK40" s="28"/>
      <c r="EL40" s="28"/>
    </row>
    <row r="41" spans="3:142" ht="12.75">
      <c r="C41">
        <f t="shared" si="0"/>
        <v>0</v>
      </c>
      <c r="D41">
        <f t="shared" si="1"/>
        <v>0</v>
      </c>
      <c r="F41" s="28">
        <v>11</v>
      </c>
      <c r="G41" s="28" t="s">
        <v>170</v>
      </c>
      <c r="H41" s="38">
        <f>AT17</f>
        <v>0</v>
      </c>
      <c r="I41" s="38"/>
      <c r="J41" s="38"/>
      <c r="K41" s="38"/>
      <c r="L41" s="38"/>
      <c r="M41" s="38"/>
      <c r="N41" s="1"/>
      <c r="O41" s="47" t="s">
        <v>162</v>
      </c>
      <c r="P41" s="2"/>
      <c r="Q41" s="2" t="s">
        <v>16</v>
      </c>
      <c r="R41" s="2"/>
      <c r="S41" s="47" t="s">
        <v>161</v>
      </c>
      <c r="T41" s="3"/>
      <c r="U41" s="38">
        <f>AT21</f>
        <v>0</v>
      </c>
      <c r="V41" s="38"/>
      <c r="W41" s="38"/>
      <c r="X41" s="38"/>
      <c r="Y41" s="38"/>
      <c r="Z41" s="38"/>
      <c r="AA41" s="28" t="s">
        <v>169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167</v>
      </c>
      <c r="AO41" s="28"/>
      <c r="AP41" s="28"/>
      <c r="AQ41" s="28"/>
      <c r="AS41" s="36"/>
      <c r="AT41" s="98"/>
      <c r="AU41" s="98"/>
      <c r="AV41" s="98"/>
      <c r="AW41" s="98"/>
      <c r="AX41" s="98"/>
      <c r="AY41" s="36"/>
      <c r="AZ41" s="33"/>
      <c r="BA41" s="33"/>
      <c r="BB41" s="33"/>
      <c r="BC41" s="34"/>
      <c r="BD41" s="36"/>
      <c r="BE41" s="33"/>
      <c r="BF41" s="33"/>
      <c r="BG41" s="33"/>
      <c r="BH41" s="34"/>
      <c r="BI41" s="36"/>
      <c r="BJ41" s="33"/>
      <c r="BK41" s="33"/>
      <c r="BL41" s="33"/>
      <c r="BM41" s="34"/>
      <c r="BN41" s="36"/>
      <c r="BO41" s="33"/>
      <c r="BP41" s="33"/>
      <c r="BQ41" s="33"/>
      <c r="BR41" s="34"/>
      <c r="BS41" s="36"/>
      <c r="BT41" s="33"/>
      <c r="BU41" s="33"/>
      <c r="BV41" s="33"/>
      <c r="BW41" s="34"/>
      <c r="BX41" s="36"/>
      <c r="BY41" s="33"/>
      <c r="BZ41" s="33"/>
      <c r="CA41" s="33"/>
      <c r="CB41" s="34"/>
      <c r="CC41" s="56"/>
      <c r="CD41" s="56"/>
      <c r="CE41" s="56"/>
      <c r="CF41" s="56"/>
      <c r="CG41" s="56"/>
      <c r="CH41" s="36"/>
      <c r="CI41" s="33"/>
      <c r="CJ41" s="33"/>
      <c r="CK41" s="33"/>
      <c r="CL41" s="34"/>
      <c r="CM41" s="36"/>
      <c r="CN41" s="33"/>
      <c r="CO41" s="33"/>
      <c r="CP41" s="33"/>
      <c r="CQ41" s="34"/>
      <c r="CR41" s="36"/>
      <c r="CS41" s="33"/>
      <c r="CT41" s="33"/>
      <c r="CU41" s="33"/>
      <c r="CV41" s="34"/>
      <c r="CW41" s="36"/>
      <c r="CX41" s="33"/>
      <c r="CY41" s="33"/>
      <c r="CZ41" s="33"/>
      <c r="DA41" s="34"/>
      <c r="DB41" s="36"/>
      <c r="DC41" s="33"/>
      <c r="DD41" s="33"/>
      <c r="DE41" s="33"/>
      <c r="DF41" s="34"/>
      <c r="DG41" s="36"/>
      <c r="DH41" s="33"/>
      <c r="DI41" s="33"/>
      <c r="DJ41" s="33"/>
      <c r="DK41" s="34"/>
      <c r="DL41" s="36"/>
      <c r="DM41" s="33"/>
      <c r="DN41" s="33"/>
      <c r="DO41" s="33"/>
      <c r="DP41" s="34"/>
      <c r="DQ41" s="36"/>
      <c r="DR41" s="33"/>
      <c r="DS41" s="33"/>
      <c r="DT41" s="33"/>
      <c r="DU41" s="34"/>
      <c r="DV41" s="36"/>
      <c r="DW41" s="33"/>
      <c r="DX41" s="33"/>
      <c r="DY41" s="33"/>
      <c r="DZ41" s="34"/>
      <c r="EA41" s="5"/>
      <c r="EB41" s="6"/>
      <c r="EC41" s="7"/>
      <c r="ED41" s="55"/>
      <c r="EE41" s="55"/>
      <c r="EF41" s="55"/>
      <c r="EG41" s="55"/>
      <c r="EH41" s="55"/>
      <c r="EI41" s="55"/>
      <c r="EJ41" s="28"/>
      <c r="EK41" s="28"/>
      <c r="EL41" s="28"/>
    </row>
    <row r="42" spans="1:142" ht="12.75">
      <c r="A42">
        <f>IF(N42="",0,N42)</f>
        <v>0</v>
      </c>
      <c r="B42">
        <f>IF(T42="",0,T42)</f>
        <v>0</v>
      </c>
      <c r="C42">
        <f t="shared" si="0"/>
        <v>0</v>
      </c>
      <c r="D42">
        <f t="shared" si="1"/>
        <v>0</v>
      </c>
      <c r="F42" s="28"/>
      <c r="G42" s="28"/>
      <c r="H42" s="38"/>
      <c r="I42" s="38"/>
      <c r="J42" s="38"/>
      <c r="K42" s="38"/>
      <c r="L42" s="38"/>
      <c r="M42" s="38"/>
      <c r="N42" s="8">
        <f>IF(SUM(C41:D43)&gt;0,SUM(C41:C43),"")</f>
      </c>
      <c r="O42" s="48"/>
      <c r="Q42" t="s">
        <v>16</v>
      </c>
      <c r="S42" s="48"/>
      <c r="T42" s="8">
        <f>IF(SUM(C41:D43)&gt;0,SUM(D41:D43),"")</f>
      </c>
      <c r="U42" s="38"/>
      <c r="V42" s="38"/>
      <c r="W42" s="38"/>
      <c r="X42" s="38"/>
      <c r="Y42" s="38"/>
      <c r="Z42" s="3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S42" s="35" t="s">
        <v>163</v>
      </c>
      <c r="AT42" s="98" t="s">
        <v>155</v>
      </c>
      <c r="AU42" s="98"/>
      <c r="AV42" s="98"/>
      <c r="AW42" s="98"/>
      <c r="AX42" s="99"/>
      <c r="AY42" s="35" t="str">
        <f>IF(AY44="-","-",IF(AY44=2,"○","×"))</f>
        <v>×</v>
      </c>
      <c r="AZ42" s="31"/>
      <c r="BA42" s="31"/>
      <c r="BB42" s="31"/>
      <c r="BC42" s="32"/>
      <c r="BD42" s="35" t="str">
        <f>IF(BD44="-","-",IF(BD44=2,"○","×"))</f>
        <v>-</v>
      </c>
      <c r="BE42" s="31"/>
      <c r="BF42" s="31"/>
      <c r="BG42" s="31"/>
      <c r="BH42" s="32"/>
      <c r="BI42" s="35" t="str">
        <f>IF(BI44="-","-",IF(BI44=2,"○","×"))</f>
        <v>-</v>
      </c>
      <c r="BJ42" s="31"/>
      <c r="BK42" s="31"/>
      <c r="BL42" s="31"/>
      <c r="BM42" s="32"/>
      <c r="BN42" s="35" t="str">
        <f>IF(BN44="-","-",IF(BN44=2,"○","×"))</f>
        <v>×</v>
      </c>
      <c r="BO42" s="31"/>
      <c r="BP42" s="31"/>
      <c r="BQ42" s="31"/>
      <c r="BR42" s="32"/>
      <c r="BS42" s="35" t="str">
        <f>IF(BS44="-","-",IF(BS44=2,"○","×"))</f>
        <v>×</v>
      </c>
      <c r="BT42" s="31"/>
      <c r="BU42" s="31"/>
      <c r="BV42" s="31"/>
      <c r="BW42" s="32"/>
      <c r="BX42" s="35" t="str">
        <f>IF(BX44="-","-",IF(BX44=2,"○","×"))</f>
        <v>-</v>
      </c>
      <c r="BY42" s="31"/>
      <c r="BZ42" s="31"/>
      <c r="CA42" s="31"/>
      <c r="CB42" s="32"/>
      <c r="CC42" s="35" t="str">
        <f>IF(CC44="-","-",IF(CC44=2,"○","×"))</f>
        <v>×</v>
      </c>
      <c r="CD42" s="31"/>
      <c r="CE42" s="31"/>
      <c r="CF42" s="31"/>
      <c r="CG42" s="32"/>
      <c r="CH42" s="87"/>
      <c r="CI42" s="56"/>
      <c r="CJ42" s="56"/>
      <c r="CK42" s="56"/>
      <c r="CL42" s="56"/>
      <c r="CM42" s="35" t="str">
        <f>IF(CM44="-","-",IF(CM44=2,"○","×"))</f>
        <v>×</v>
      </c>
      <c r="CN42" s="31"/>
      <c r="CO42" s="31"/>
      <c r="CP42" s="31"/>
      <c r="CQ42" s="32"/>
      <c r="CR42" s="35" t="str">
        <f>IF(CR44="-","-",IF(CR44=2,"○","×"))</f>
        <v>×</v>
      </c>
      <c r="CS42" s="31"/>
      <c r="CT42" s="31"/>
      <c r="CU42" s="31"/>
      <c r="CV42" s="32"/>
      <c r="CW42" s="35" t="str">
        <f>IF(CW44="-","-",IF(CW44=2,"○","×"))</f>
        <v>×</v>
      </c>
      <c r="CX42" s="31"/>
      <c r="CY42" s="31"/>
      <c r="CZ42" s="31"/>
      <c r="DA42" s="32"/>
      <c r="DB42" s="35" t="str">
        <f>IF(DB44="-","-",IF(DB44=2,"○","×"))</f>
        <v>×</v>
      </c>
      <c r="DC42" s="31"/>
      <c r="DD42" s="31"/>
      <c r="DE42" s="31"/>
      <c r="DF42" s="32"/>
      <c r="DG42" s="35" t="str">
        <f>IF(DG44="-","-",IF(DG44=2,"○","×"))</f>
        <v>×</v>
      </c>
      <c r="DH42" s="31"/>
      <c r="DI42" s="31"/>
      <c r="DJ42" s="31"/>
      <c r="DK42" s="32"/>
      <c r="DL42" s="35" t="str">
        <f>IF(DL44="-","-",IF(DL44=2,"○","×"))</f>
        <v>×</v>
      </c>
      <c r="DM42" s="31"/>
      <c r="DN42" s="31"/>
      <c r="DO42" s="31"/>
      <c r="DP42" s="32"/>
      <c r="DQ42" s="35" t="str">
        <f>IF(DQ44="-","-",IF(DQ44=2,"○","×"))</f>
        <v>×</v>
      </c>
      <c r="DR42" s="31"/>
      <c r="DS42" s="31"/>
      <c r="DT42" s="31"/>
      <c r="DU42" s="32"/>
      <c r="DV42" s="35" t="str">
        <f>IF(DV44="-","-",IF(DV44=2,"○","×"))</f>
        <v>×</v>
      </c>
      <c r="DW42" s="31"/>
      <c r="DX42" s="31"/>
      <c r="DY42" s="31"/>
      <c r="DZ42" s="32"/>
      <c r="EA42" s="1"/>
      <c r="EB42" s="2"/>
      <c r="EC42" s="3"/>
      <c r="ED42" s="55" t="e">
        <f>(B16+B22+B31+B40)/(A16+A22+A31+A40)</f>
        <v>#DIV/0!</v>
      </c>
      <c r="EE42" s="55"/>
      <c r="EF42" s="55"/>
      <c r="EG42" s="55" t="e">
        <f>(R15+R16+R17+R21+R22+R23+R30+R31+R32+R39+R40+R41)/(P15+P16+P17+P21+P22+P23+P30+P31+P32+P39+P40+P41)</f>
        <v>#DIV/0!</v>
      </c>
      <c r="EH42" s="55"/>
      <c r="EI42" s="55"/>
      <c r="EJ42" s="28"/>
      <c r="EK42" s="28"/>
      <c r="EL42" s="28"/>
    </row>
    <row r="43" spans="3:142" ht="12.75">
      <c r="C43">
        <f t="shared" si="0"/>
        <v>0</v>
      </c>
      <c r="D43">
        <f t="shared" si="1"/>
        <v>0</v>
      </c>
      <c r="F43" s="28"/>
      <c r="G43" s="28"/>
      <c r="H43" s="38"/>
      <c r="I43" s="38"/>
      <c r="J43" s="38"/>
      <c r="K43" s="38"/>
      <c r="L43" s="38"/>
      <c r="M43" s="38"/>
      <c r="N43" s="5"/>
      <c r="O43" s="49"/>
      <c r="P43" s="6"/>
      <c r="Q43" s="6" t="s">
        <v>16</v>
      </c>
      <c r="R43" s="6"/>
      <c r="S43" s="49"/>
      <c r="T43" s="7"/>
      <c r="U43" s="38"/>
      <c r="V43" s="38"/>
      <c r="W43" s="38"/>
      <c r="X43" s="38"/>
      <c r="Y43" s="38"/>
      <c r="Z43" s="3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S43" s="53"/>
      <c r="AT43" s="98"/>
      <c r="AU43" s="98"/>
      <c r="AV43" s="98"/>
      <c r="AW43" s="98"/>
      <c r="AX43" s="99"/>
      <c r="AY43" s="36"/>
      <c r="AZ43" s="33"/>
      <c r="BA43" s="33"/>
      <c r="BB43" s="33"/>
      <c r="BC43" s="34"/>
      <c r="BD43" s="36"/>
      <c r="BE43" s="33"/>
      <c r="BF43" s="33"/>
      <c r="BG43" s="33"/>
      <c r="BH43" s="34"/>
      <c r="BI43" s="36"/>
      <c r="BJ43" s="33"/>
      <c r="BK43" s="33"/>
      <c r="BL43" s="33"/>
      <c r="BM43" s="34"/>
      <c r="BN43" s="36"/>
      <c r="BO43" s="33"/>
      <c r="BP43" s="33"/>
      <c r="BQ43" s="33"/>
      <c r="BR43" s="34"/>
      <c r="BS43" s="36"/>
      <c r="BT43" s="33"/>
      <c r="BU43" s="33"/>
      <c r="BV43" s="33"/>
      <c r="BW43" s="34"/>
      <c r="BX43" s="36"/>
      <c r="BY43" s="33"/>
      <c r="BZ43" s="33"/>
      <c r="CA43" s="33"/>
      <c r="CB43" s="34"/>
      <c r="CC43" s="36"/>
      <c r="CD43" s="33"/>
      <c r="CE43" s="33"/>
      <c r="CF43" s="33"/>
      <c r="CG43" s="34"/>
      <c r="CH43" s="87"/>
      <c r="CI43" s="56"/>
      <c r="CJ43" s="56"/>
      <c r="CK43" s="56"/>
      <c r="CL43" s="56"/>
      <c r="CM43" s="36"/>
      <c r="CN43" s="33"/>
      <c r="CO43" s="33"/>
      <c r="CP43" s="33"/>
      <c r="CQ43" s="34"/>
      <c r="CR43" s="36"/>
      <c r="CS43" s="33"/>
      <c r="CT43" s="33"/>
      <c r="CU43" s="33"/>
      <c r="CV43" s="34"/>
      <c r="CW43" s="36"/>
      <c r="CX43" s="33"/>
      <c r="CY43" s="33"/>
      <c r="CZ43" s="33"/>
      <c r="DA43" s="34"/>
      <c r="DB43" s="36"/>
      <c r="DC43" s="33"/>
      <c r="DD43" s="33"/>
      <c r="DE43" s="33"/>
      <c r="DF43" s="34"/>
      <c r="DG43" s="36"/>
      <c r="DH43" s="33"/>
      <c r="DI43" s="33"/>
      <c r="DJ43" s="33"/>
      <c r="DK43" s="34"/>
      <c r="DL43" s="36"/>
      <c r="DM43" s="33"/>
      <c r="DN43" s="33"/>
      <c r="DO43" s="33"/>
      <c r="DP43" s="34"/>
      <c r="DQ43" s="36"/>
      <c r="DR43" s="33"/>
      <c r="DS43" s="33"/>
      <c r="DT43" s="33"/>
      <c r="DU43" s="34"/>
      <c r="DV43" s="36"/>
      <c r="DW43" s="33"/>
      <c r="DX43" s="33"/>
      <c r="DY43" s="33"/>
      <c r="DZ43" s="34"/>
      <c r="EA43" s="53">
        <f>COUNTIF(AY42:BW43,"○")</f>
        <v>0</v>
      </c>
      <c r="EB43" s="37" t="s">
        <v>16</v>
      </c>
      <c r="EC43" s="37">
        <f>COUNTIF(AY42:BW43,"×")</f>
        <v>3</v>
      </c>
      <c r="ED43" s="55"/>
      <c r="EE43" s="55"/>
      <c r="EF43" s="55"/>
      <c r="EG43" s="55"/>
      <c r="EH43" s="55"/>
      <c r="EI43" s="55"/>
      <c r="EJ43" s="28"/>
      <c r="EK43" s="28"/>
      <c r="EL43" s="28"/>
    </row>
    <row r="44" spans="3:142" ht="12.75">
      <c r="C44">
        <f t="shared" si="0"/>
        <v>0</v>
      </c>
      <c r="D44">
        <f t="shared" si="1"/>
        <v>0</v>
      </c>
      <c r="F44" s="28">
        <v>12</v>
      </c>
      <c r="G44" s="28" t="s">
        <v>170</v>
      </c>
      <c r="H44" s="38">
        <f>AT20</f>
        <v>0</v>
      </c>
      <c r="I44" s="38"/>
      <c r="J44" s="38"/>
      <c r="K44" s="38"/>
      <c r="L44" s="38"/>
      <c r="M44" s="38"/>
      <c r="N44" s="1"/>
      <c r="O44" s="47" t="s">
        <v>162</v>
      </c>
      <c r="P44" s="2"/>
      <c r="Q44" s="2" t="s">
        <v>16</v>
      </c>
      <c r="R44" s="2"/>
      <c r="S44" s="47" t="s">
        <v>161</v>
      </c>
      <c r="T44" s="3"/>
      <c r="U44" s="38">
        <f>AT24</f>
        <v>0</v>
      </c>
      <c r="V44" s="38"/>
      <c r="W44" s="38"/>
      <c r="X44" s="38"/>
      <c r="Y44" s="38"/>
      <c r="Z44" s="38"/>
      <c r="AA44" s="28" t="s">
        <v>169</v>
      </c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167</v>
      </c>
      <c r="AO44" s="28"/>
      <c r="AP44" s="28"/>
      <c r="AQ44" s="28"/>
      <c r="AS44" s="53"/>
      <c r="AT44" s="98"/>
      <c r="AU44" s="98"/>
      <c r="AV44" s="98"/>
      <c r="AW44" s="98"/>
      <c r="AX44" s="98"/>
      <c r="AY44" s="35">
        <f>BV20</f>
        <v>0</v>
      </c>
      <c r="AZ44" s="31"/>
      <c r="BA44" s="31" t="s">
        <v>176</v>
      </c>
      <c r="BB44" s="31">
        <f>BS20</f>
        <v>1</v>
      </c>
      <c r="BC44" s="32"/>
      <c r="BD44" s="35" t="str">
        <f>BV24</f>
        <v>-</v>
      </c>
      <c r="BE44" s="31"/>
      <c r="BF44" s="31" t="s">
        <v>176</v>
      </c>
      <c r="BG44" s="31" t="str">
        <f>BS24</f>
        <v>-</v>
      </c>
      <c r="BH44" s="32"/>
      <c r="BI44" s="35" t="str">
        <f>BV28</f>
        <v>-</v>
      </c>
      <c r="BJ44" s="31"/>
      <c r="BK44" s="31" t="s">
        <v>176</v>
      </c>
      <c r="BL44" s="31" t="str">
        <f>BS28</f>
        <v>-</v>
      </c>
      <c r="BM44" s="32"/>
      <c r="BN44" s="35">
        <f>BV32</f>
        <v>0</v>
      </c>
      <c r="BO44" s="31"/>
      <c r="BP44" s="31" t="s">
        <v>176</v>
      </c>
      <c r="BQ44" s="31">
        <f>BS32</f>
        <v>0</v>
      </c>
      <c r="BR44" s="32"/>
      <c r="BS44" s="35">
        <f>CA36</f>
        <v>0</v>
      </c>
      <c r="BT44" s="31"/>
      <c r="BU44" s="31" t="s">
        <v>176</v>
      </c>
      <c r="BV44" s="31">
        <f>BX36</f>
        <v>0</v>
      </c>
      <c r="BW44" s="32"/>
      <c r="BX44" s="35" t="str">
        <f>CK28</f>
        <v>-</v>
      </c>
      <c r="BY44" s="31"/>
      <c r="BZ44" s="31" t="s">
        <v>176</v>
      </c>
      <c r="CA44" s="31" t="str">
        <f>CH28</f>
        <v>-</v>
      </c>
      <c r="CB44" s="32"/>
      <c r="CC44" s="35">
        <f>CK32</f>
        <v>0</v>
      </c>
      <c r="CD44" s="31"/>
      <c r="CE44" s="31" t="s">
        <v>176</v>
      </c>
      <c r="CF44" s="31">
        <f>CH32</f>
        <v>0</v>
      </c>
      <c r="CG44" s="32"/>
      <c r="CH44" s="56"/>
      <c r="CI44" s="56"/>
      <c r="CJ44" s="56"/>
      <c r="CK44" s="56"/>
      <c r="CL44" s="56"/>
      <c r="CM44" s="35">
        <f>EI36</f>
        <v>0</v>
      </c>
      <c r="CN44" s="31"/>
      <c r="CO44" s="31" t="s">
        <v>176</v>
      </c>
      <c r="CP44" s="31">
        <f>EF36</f>
        <v>0</v>
      </c>
      <c r="CQ44" s="32"/>
      <c r="CR44" s="35">
        <f>EN36</f>
        <v>0</v>
      </c>
      <c r="CS44" s="31"/>
      <c r="CT44" s="31" t="s">
        <v>176</v>
      </c>
      <c r="CU44" s="31">
        <f>EK36</f>
        <v>0</v>
      </c>
      <c r="CV44" s="32"/>
      <c r="CW44" s="35">
        <f>ES36</f>
        <v>0</v>
      </c>
      <c r="CX44" s="31"/>
      <c r="CY44" s="31" t="s">
        <v>176</v>
      </c>
      <c r="CZ44" s="31">
        <f>EP36</f>
        <v>0</v>
      </c>
      <c r="DA44" s="32"/>
      <c r="DB44" s="35">
        <f>EX36</f>
        <v>0</v>
      </c>
      <c r="DC44" s="31"/>
      <c r="DD44" s="31" t="s">
        <v>176</v>
      </c>
      <c r="DE44" s="31">
        <f>EU36</f>
        <v>0</v>
      </c>
      <c r="DF44" s="32"/>
      <c r="DG44" s="35">
        <f>FC36</f>
        <v>0</v>
      </c>
      <c r="DH44" s="31"/>
      <c r="DI44" s="31" t="s">
        <v>176</v>
      </c>
      <c r="DJ44" s="31">
        <f>EZ36</f>
        <v>0</v>
      </c>
      <c r="DK44" s="32"/>
      <c r="DL44" s="35">
        <f>FH36</f>
        <v>0</v>
      </c>
      <c r="DM44" s="31"/>
      <c r="DN44" s="31" t="s">
        <v>176</v>
      </c>
      <c r="DO44" s="31">
        <f>FE36</f>
        <v>0</v>
      </c>
      <c r="DP44" s="32"/>
      <c r="DQ44" s="35">
        <f>FM36</f>
        <v>0</v>
      </c>
      <c r="DR44" s="31"/>
      <c r="DS44" s="31" t="s">
        <v>176</v>
      </c>
      <c r="DT44" s="31">
        <f>FJ36</f>
        <v>0</v>
      </c>
      <c r="DU44" s="32"/>
      <c r="DV44" s="35">
        <f>FR36</f>
        <v>0</v>
      </c>
      <c r="DW44" s="31"/>
      <c r="DX44" s="31" t="s">
        <v>176</v>
      </c>
      <c r="DY44" s="31">
        <f>FO36</f>
        <v>0</v>
      </c>
      <c r="DZ44" s="32"/>
      <c r="EA44" s="53"/>
      <c r="EB44" s="37"/>
      <c r="EC44" s="37"/>
      <c r="ED44" s="55"/>
      <c r="EE44" s="55"/>
      <c r="EF44" s="55"/>
      <c r="EG44" s="55"/>
      <c r="EH44" s="55"/>
      <c r="EI44" s="55"/>
      <c r="EJ44" s="28"/>
      <c r="EK44" s="28"/>
      <c r="EL44" s="28"/>
    </row>
    <row r="45" spans="1:142" ht="12.75">
      <c r="A45">
        <f>IF(N45="",0,N45)</f>
        <v>0</v>
      </c>
      <c r="B45">
        <f>IF(T45="",0,T45)</f>
        <v>0</v>
      </c>
      <c r="C45">
        <f t="shared" si="0"/>
        <v>0</v>
      </c>
      <c r="D45">
        <f t="shared" si="1"/>
        <v>0</v>
      </c>
      <c r="F45" s="28"/>
      <c r="G45" s="28"/>
      <c r="H45" s="38"/>
      <c r="I45" s="38"/>
      <c r="J45" s="38"/>
      <c r="K45" s="38"/>
      <c r="L45" s="38"/>
      <c r="M45" s="38"/>
      <c r="N45" s="8">
        <f>IF(SUM(C44:D46)&gt;0,SUM(C44:C46),"")</f>
      </c>
      <c r="O45" s="48"/>
      <c r="Q45" t="s">
        <v>16</v>
      </c>
      <c r="S45" s="48"/>
      <c r="T45" s="8">
        <f>IF(SUM(C44:D46)&gt;0,SUM(D44:D46),"")</f>
      </c>
      <c r="U45" s="38"/>
      <c r="V45" s="38"/>
      <c r="W45" s="38"/>
      <c r="X45" s="38"/>
      <c r="Y45" s="38"/>
      <c r="Z45" s="3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S45" s="36"/>
      <c r="AT45" s="98"/>
      <c r="AU45" s="98"/>
      <c r="AV45" s="98"/>
      <c r="AW45" s="98"/>
      <c r="AX45" s="98"/>
      <c r="AY45" s="36"/>
      <c r="AZ45" s="33"/>
      <c r="BA45" s="33"/>
      <c r="BB45" s="33"/>
      <c r="BC45" s="34"/>
      <c r="BD45" s="36"/>
      <c r="BE45" s="33"/>
      <c r="BF45" s="33"/>
      <c r="BG45" s="33"/>
      <c r="BH45" s="34"/>
      <c r="BI45" s="36"/>
      <c r="BJ45" s="33"/>
      <c r="BK45" s="33"/>
      <c r="BL45" s="33"/>
      <c r="BM45" s="34"/>
      <c r="BN45" s="36"/>
      <c r="BO45" s="33"/>
      <c r="BP45" s="33"/>
      <c r="BQ45" s="33"/>
      <c r="BR45" s="34"/>
      <c r="BS45" s="36"/>
      <c r="BT45" s="33"/>
      <c r="BU45" s="33"/>
      <c r="BV45" s="33"/>
      <c r="BW45" s="34"/>
      <c r="BX45" s="36"/>
      <c r="BY45" s="33"/>
      <c r="BZ45" s="33"/>
      <c r="CA45" s="33"/>
      <c r="CB45" s="34"/>
      <c r="CC45" s="36"/>
      <c r="CD45" s="33"/>
      <c r="CE45" s="33"/>
      <c r="CF45" s="33"/>
      <c r="CG45" s="34"/>
      <c r="CH45" s="56"/>
      <c r="CI45" s="56"/>
      <c r="CJ45" s="56"/>
      <c r="CK45" s="56"/>
      <c r="CL45" s="56"/>
      <c r="CM45" s="36"/>
      <c r="CN45" s="33"/>
      <c r="CO45" s="33"/>
      <c r="CP45" s="33"/>
      <c r="CQ45" s="34"/>
      <c r="CR45" s="36"/>
      <c r="CS45" s="33"/>
      <c r="CT45" s="33"/>
      <c r="CU45" s="33"/>
      <c r="CV45" s="34"/>
      <c r="CW45" s="36"/>
      <c r="CX45" s="33"/>
      <c r="CY45" s="33"/>
      <c r="CZ45" s="33"/>
      <c r="DA45" s="34"/>
      <c r="DB45" s="36"/>
      <c r="DC45" s="33"/>
      <c r="DD45" s="33"/>
      <c r="DE45" s="33"/>
      <c r="DF45" s="34"/>
      <c r="DG45" s="36"/>
      <c r="DH45" s="33"/>
      <c r="DI45" s="33"/>
      <c r="DJ45" s="33"/>
      <c r="DK45" s="34"/>
      <c r="DL45" s="36"/>
      <c r="DM45" s="33"/>
      <c r="DN45" s="33"/>
      <c r="DO45" s="33"/>
      <c r="DP45" s="34"/>
      <c r="DQ45" s="36"/>
      <c r="DR45" s="33"/>
      <c r="DS45" s="33"/>
      <c r="DT45" s="33"/>
      <c r="DU45" s="34"/>
      <c r="DV45" s="36"/>
      <c r="DW45" s="33"/>
      <c r="DX45" s="33"/>
      <c r="DY45" s="33"/>
      <c r="DZ45" s="34"/>
      <c r="EA45" s="5"/>
      <c r="EB45" s="6"/>
      <c r="EC45" s="7"/>
      <c r="ED45" s="55"/>
      <c r="EE45" s="55"/>
      <c r="EF45" s="55"/>
      <c r="EG45" s="55"/>
      <c r="EH45" s="55"/>
      <c r="EI45" s="55"/>
      <c r="EJ45" s="28"/>
      <c r="EK45" s="28"/>
      <c r="EL45" s="28"/>
    </row>
    <row r="46" spans="3:142" ht="12.75">
      <c r="C46">
        <f t="shared" si="0"/>
        <v>0</v>
      </c>
      <c r="D46">
        <f t="shared" si="1"/>
        <v>0</v>
      </c>
      <c r="F46" s="28"/>
      <c r="G46" s="28"/>
      <c r="H46" s="38"/>
      <c r="I46" s="38"/>
      <c r="J46" s="38"/>
      <c r="K46" s="38"/>
      <c r="L46" s="38"/>
      <c r="M46" s="38"/>
      <c r="N46" s="5"/>
      <c r="O46" s="49"/>
      <c r="P46" s="6"/>
      <c r="Q46" s="6" t="s">
        <v>16</v>
      </c>
      <c r="R46" s="6"/>
      <c r="S46" s="49"/>
      <c r="T46" s="7"/>
      <c r="U46" s="38"/>
      <c r="V46" s="38"/>
      <c r="W46" s="38"/>
      <c r="X46" s="38"/>
      <c r="Y46" s="38"/>
      <c r="Z46" s="3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S46" s="35" t="s">
        <v>210</v>
      </c>
      <c r="AT46" s="98" t="s">
        <v>215</v>
      </c>
      <c r="AU46" s="98"/>
      <c r="AV46" s="98"/>
      <c r="AW46" s="98"/>
      <c r="AX46" s="99"/>
      <c r="AY46" s="35" t="str">
        <f>IF(AY48="-","-",IF(AY48=2,"○","×"))</f>
        <v>-</v>
      </c>
      <c r="AZ46" s="31"/>
      <c r="BA46" s="31"/>
      <c r="BB46" s="31"/>
      <c r="BC46" s="32"/>
      <c r="BD46" s="35" t="str">
        <f>IF(BD48="-","-",IF(BD48=2,"○","×"))</f>
        <v>-</v>
      </c>
      <c r="BE46" s="31"/>
      <c r="BF46" s="31"/>
      <c r="BG46" s="31"/>
      <c r="BH46" s="32"/>
      <c r="BI46" s="35" t="str">
        <f>IF(BI48="-","-",IF(BI48=2,"○","×"))</f>
        <v>×</v>
      </c>
      <c r="BJ46" s="31"/>
      <c r="BK46" s="31"/>
      <c r="BL46" s="31"/>
      <c r="BM46" s="32"/>
      <c r="BN46" s="35" t="str">
        <f>IF(BN48="-","-",IF(BN48=2,"○","×"))</f>
        <v>-</v>
      </c>
      <c r="BO46" s="31"/>
      <c r="BP46" s="31"/>
      <c r="BQ46" s="31"/>
      <c r="BR46" s="32"/>
      <c r="BS46" s="35" t="str">
        <f>IF(BS48="-","-",IF(BS48=2,"○","×"))</f>
        <v>-</v>
      </c>
      <c r="BT46" s="31"/>
      <c r="BU46" s="31"/>
      <c r="BV46" s="31"/>
      <c r="BW46" s="32"/>
      <c r="BX46" s="35" t="str">
        <f>IF(BX48="-","-",IF(BX48=2,"○","×"))</f>
        <v>×</v>
      </c>
      <c r="BY46" s="31"/>
      <c r="BZ46" s="31"/>
      <c r="CA46" s="31"/>
      <c r="CB46" s="32"/>
      <c r="CC46" s="35" t="str">
        <f>IF(CC48="-","-",IF(CC48=2,"○","×"))</f>
        <v>×</v>
      </c>
      <c r="CD46" s="31"/>
      <c r="CE46" s="31"/>
      <c r="CF46" s="31"/>
      <c r="CG46" s="32"/>
      <c r="CH46" s="35" t="str">
        <f>IF(CH48="-","-",IF(CH48=2,"○","×"))</f>
        <v>×</v>
      </c>
      <c r="CI46" s="31"/>
      <c r="CJ46" s="31"/>
      <c r="CK46" s="31"/>
      <c r="CL46" s="32"/>
      <c r="CM46" s="87"/>
      <c r="CN46" s="56"/>
      <c r="CO46" s="56"/>
      <c r="CP46" s="56"/>
      <c r="CQ46" s="56"/>
      <c r="CR46" s="35" t="str">
        <f>IF(CR48="-","-",IF(CR48=2,"○","×"))</f>
        <v>×</v>
      </c>
      <c r="CS46" s="31"/>
      <c r="CT46" s="31"/>
      <c r="CU46" s="31"/>
      <c r="CV46" s="32"/>
      <c r="CW46" s="35" t="str">
        <f>IF(CW48="-","-",IF(CW48=2,"○","×"))</f>
        <v>×</v>
      </c>
      <c r="CX46" s="31"/>
      <c r="CY46" s="31"/>
      <c r="CZ46" s="31"/>
      <c r="DA46" s="32"/>
      <c r="DB46" s="35" t="str">
        <f>IF(DB48="-","-",IF(DB48=2,"○","×"))</f>
        <v>×</v>
      </c>
      <c r="DC46" s="31"/>
      <c r="DD46" s="31"/>
      <c r="DE46" s="31"/>
      <c r="DF46" s="32"/>
      <c r="DG46" s="35" t="str">
        <f>IF(DG48="-","-",IF(DG48=2,"○","×"))</f>
        <v>×</v>
      </c>
      <c r="DH46" s="31"/>
      <c r="DI46" s="31"/>
      <c r="DJ46" s="31"/>
      <c r="DK46" s="32"/>
      <c r="DL46" s="35" t="str">
        <f>IF(DL48="-","-",IF(DL48=2,"○","×"))</f>
        <v>×</v>
      </c>
      <c r="DM46" s="31"/>
      <c r="DN46" s="31"/>
      <c r="DO46" s="31"/>
      <c r="DP46" s="32"/>
      <c r="DQ46" s="35" t="str">
        <f>IF(DQ48="-","-",IF(DQ48=2,"○","×"))</f>
        <v>×</v>
      </c>
      <c r="DR46" s="31"/>
      <c r="DS46" s="31"/>
      <c r="DT46" s="31"/>
      <c r="DU46" s="32"/>
      <c r="DV46" s="35" t="str">
        <f>IF(DV48="-","-",IF(DV48=2,"○","×"))</f>
        <v>×</v>
      </c>
      <c r="DW46" s="31"/>
      <c r="DX46" s="31"/>
      <c r="DY46" s="31"/>
      <c r="DZ46" s="32"/>
      <c r="EA46" s="1"/>
      <c r="EB46" s="2"/>
      <c r="EC46" s="3"/>
      <c r="ED46" s="55" t="e">
        <f>(B20+B26+B35+B44)/(A20+A26+A35+A44)</f>
        <v>#DIV/0!</v>
      </c>
      <c r="EE46" s="55"/>
      <c r="EF46" s="55"/>
      <c r="EG46" s="55" t="e">
        <f>(R19+R20+R21+R25+R26+R27+R34+R35+R36+R43+R44+R45)/(P19+P20+P21+P25+P26+P27+P34+P35+P36+P43+P44+P45)</f>
        <v>#DIV/0!</v>
      </c>
      <c r="EH46" s="55"/>
      <c r="EI46" s="55"/>
      <c r="EJ46" s="28"/>
      <c r="EK46" s="28"/>
      <c r="EL46" s="28"/>
    </row>
    <row r="47" spans="3:142" ht="12.75">
      <c r="C47">
        <f t="shared" si="0"/>
        <v>0</v>
      </c>
      <c r="D47">
        <f t="shared" si="1"/>
        <v>0</v>
      </c>
      <c r="F47" s="28">
        <v>13</v>
      </c>
      <c r="G47" s="28" t="s">
        <v>170</v>
      </c>
      <c r="H47" s="38">
        <f>AT23</f>
        <v>0</v>
      </c>
      <c r="I47" s="38"/>
      <c r="J47" s="38"/>
      <c r="K47" s="38"/>
      <c r="L47" s="38"/>
      <c r="M47" s="38"/>
      <c r="N47" s="1"/>
      <c r="O47" s="47" t="s">
        <v>162</v>
      </c>
      <c r="P47" s="2"/>
      <c r="Q47" s="2" t="s">
        <v>16</v>
      </c>
      <c r="R47" s="2"/>
      <c r="S47" s="47" t="s">
        <v>161</v>
      </c>
      <c r="T47" s="3"/>
      <c r="U47" s="38">
        <f>AT27</f>
        <v>0</v>
      </c>
      <c r="V47" s="38"/>
      <c r="W47" s="38"/>
      <c r="X47" s="38"/>
      <c r="Y47" s="38"/>
      <c r="Z47" s="38"/>
      <c r="AA47" s="28" t="s">
        <v>169</v>
      </c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 t="s">
        <v>167</v>
      </c>
      <c r="AO47" s="28"/>
      <c r="AP47" s="28"/>
      <c r="AQ47" s="28"/>
      <c r="AS47" s="53"/>
      <c r="AT47" s="98"/>
      <c r="AU47" s="98"/>
      <c r="AV47" s="98"/>
      <c r="AW47" s="98"/>
      <c r="AX47" s="99"/>
      <c r="AY47" s="36"/>
      <c r="AZ47" s="33"/>
      <c r="BA47" s="33"/>
      <c r="BB47" s="33"/>
      <c r="BC47" s="34"/>
      <c r="BD47" s="36"/>
      <c r="BE47" s="33"/>
      <c r="BF47" s="33"/>
      <c r="BG47" s="33"/>
      <c r="BH47" s="34"/>
      <c r="BI47" s="36"/>
      <c r="BJ47" s="33"/>
      <c r="BK47" s="33"/>
      <c r="BL47" s="33"/>
      <c r="BM47" s="34"/>
      <c r="BN47" s="36"/>
      <c r="BO47" s="33"/>
      <c r="BP47" s="33"/>
      <c r="BQ47" s="33"/>
      <c r="BR47" s="34"/>
      <c r="BS47" s="36"/>
      <c r="BT47" s="33"/>
      <c r="BU47" s="33"/>
      <c r="BV47" s="33"/>
      <c r="BW47" s="34"/>
      <c r="BX47" s="36"/>
      <c r="BY47" s="33"/>
      <c r="BZ47" s="33"/>
      <c r="CA47" s="33"/>
      <c r="CB47" s="34"/>
      <c r="CC47" s="36"/>
      <c r="CD47" s="33"/>
      <c r="CE47" s="33"/>
      <c r="CF47" s="33"/>
      <c r="CG47" s="34"/>
      <c r="CH47" s="36"/>
      <c r="CI47" s="33"/>
      <c r="CJ47" s="33"/>
      <c r="CK47" s="33"/>
      <c r="CL47" s="34"/>
      <c r="CM47" s="87"/>
      <c r="CN47" s="56"/>
      <c r="CO47" s="56"/>
      <c r="CP47" s="56"/>
      <c r="CQ47" s="56"/>
      <c r="CR47" s="36"/>
      <c r="CS47" s="33"/>
      <c r="CT47" s="33"/>
      <c r="CU47" s="33"/>
      <c r="CV47" s="34"/>
      <c r="CW47" s="36"/>
      <c r="CX47" s="33"/>
      <c r="CY47" s="33"/>
      <c r="CZ47" s="33"/>
      <c r="DA47" s="34"/>
      <c r="DB47" s="36"/>
      <c r="DC47" s="33"/>
      <c r="DD47" s="33"/>
      <c r="DE47" s="33"/>
      <c r="DF47" s="34"/>
      <c r="DG47" s="36"/>
      <c r="DH47" s="33"/>
      <c r="DI47" s="33"/>
      <c r="DJ47" s="33"/>
      <c r="DK47" s="34"/>
      <c r="DL47" s="36"/>
      <c r="DM47" s="33"/>
      <c r="DN47" s="33"/>
      <c r="DO47" s="33"/>
      <c r="DP47" s="34"/>
      <c r="DQ47" s="36"/>
      <c r="DR47" s="33"/>
      <c r="DS47" s="33"/>
      <c r="DT47" s="33"/>
      <c r="DU47" s="34"/>
      <c r="DV47" s="36"/>
      <c r="DW47" s="33"/>
      <c r="DX47" s="33"/>
      <c r="DY47" s="33"/>
      <c r="DZ47" s="34"/>
      <c r="EA47" s="53">
        <f>COUNTIF(AY46:BW47,"○")</f>
        <v>0</v>
      </c>
      <c r="EB47" s="37" t="s">
        <v>16</v>
      </c>
      <c r="EC47" s="37">
        <f>COUNTIF(AY46:BW47,"×")</f>
        <v>1</v>
      </c>
      <c r="ED47" s="55"/>
      <c r="EE47" s="55"/>
      <c r="EF47" s="55"/>
      <c r="EG47" s="55"/>
      <c r="EH47" s="55"/>
      <c r="EI47" s="55"/>
      <c r="EJ47" s="28"/>
      <c r="EK47" s="28"/>
      <c r="EL47" s="28"/>
    </row>
    <row r="48" spans="1:142" ht="12.75">
      <c r="A48">
        <f>IF(N48="",0,N48)</f>
        <v>0</v>
      </c>
      <c r="B48">
        <f>IF(T48="",0,T48)</f>
        <v>0</v>
      </c>
      <c r="C48">
        <f t="shared" si="0"/>
        <v>0</v>
      </c>
      <c r="D48">
        <f t="shared" si="1"/>
        <v>0</v>
      </c>
      <c r="F48" s="28"/>
      <c r="G48" s="28"/>
      <c r="H48" s="38"/>
      <c r="I48" s="38"/>
      <c r="J48" s="38"/>
      <c r="K48" s="38"/>
      <c r="L48" s="38"/>
      <c r="M48" s="38"/>
      <c r="N48" s="8">
        <f>IF(SUM(C47:D49)&gt;0,SUM(C47:C49),"")</f>
      </c>
      <c r="O48" s="48"/>
      <c r="Q48" t="s">
        <v>16</v>
      </c>
      <c r="S48" s="48"/>
      <c r="T48" s="8">
        <f>IF(SUM(C47:D49)&gt;0,SUM(D47:D49),"")</f>
      </c>
      <c r="U48" s="38"/>
      <c r="V48" s="38"/>
      <c r="W48" s="38"/>
      <c r="X48" s="38"/>
      <c r="Y48" s="38"/>
      <c r="Z48" s="3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S48" s="53"/>
      <c r="AT48" s="98"/>
      <c r="AU48" s="98"/>
      <c r="AV48" s="98"/>
      <c r="AW48" s="98"/>
      <c r="AX48" s="98"/>
      <c r="AY48" s="35" t="str">
        <f>BV24</f>
        <v>-</v>
      </c>
      <c r="AZ48" s="31"/>
      <c r="BA48" s="31" t="s">
        <v>176</v>
      </c>
      <c r="BB48" s="31" t="str">
        <f>BS24</f>
        <v>-</v>
      </c>
      <c r="BC48" s="32"/>
      <c r="BD48" s="35" t="str">
        <f>BV28</f>
        <v>-</v>
      </c>
      <c r="BE48" s="31"/>
      <c r="BF48" s="31" t="s">
        <v>176</v>
      </c>
      <c r="BG48" s="31" t="str">
        <f>BS28</f>
        <v>-</v>
      </c>
      <c r="BH48" s="32"/>
      <c r="BI48" s="35">
        <f>BV32</f>
        <v>0</v>
      </c>
      <c r="BJ48" s="31"/>
      <c r="BK48" s="31" t="s">
        <v>176</v>
      </c>
      <c r="BL48" s="31">
        <f>BS32</f>
        <v>0</v>
      </c>
      <c r="BM48" s="32"/>
      <c r="BN48" s="35" t="str">
        <f>BV36</f>
        <v>-</v>
      </c>
      <c r="BO48" s="31"/>
      <c r="BP48" s="31" t="s">
        <v>176</v>
      </c>
      <c r="BQ48" s="31" t="str">
        <f>BS36</f>
        <v>-</v>
      </c>
      <c r="BR48" s="32"/>
      <c r="BS48" s="35" t="str">
        <f>CA40</f>
        <v>-</v>
      </c>
      <c r="BT48" s="31"/>
      <c r="BU48" s="31" t="s">
        <v>176</v>
      </c>
      <c r="BV48" s="31" t="str">
        <f>BX40</f>
        <v>-</v>
      </c>
      <c r="BW48" s="32"/>
      <c r="BX48" s="35">
        <f>CK32</f>
        <v>0</v>
      </c>
      <c r="BY48" s="31"/>
      <c r="BZ48" s="31" t="s">
        <v>176</v>
      </c>
      <c r="CA48" s="31">
        <f>CH32</f>
        <v>0</v>
      </c>
      <c r="CB48" s="32"/>
      <c r="CC48" s="35">
        <f>CK36</f>
        <v>0</v>
      </c>
      <c r="CD48" s="31"/>
      <c r="CE48" s="31" t="s">
        <v>176</v>
      </c>
      <c r="CF48" s="31">
        <f>CH36</f>
        <v>0</v>
      </c>
      <c r="CG48" s="32"/>
      <c r="CH48" s="35">
        <f>CP36</f>
        <v>0</v>
      </c>
      <c r="CI48" s="31"/>
      <c r="CJ48" s="31" t="s">
        <v>176</v>
      </c>
      <c r="CK48" s="31">
        <f>CM36</f>
        <v>0</v>
      </c>
      <c r="CL48" s="32"/>
      <c r="CM48" s="56"/>
      <c r="CN48" s="56"/>
      <c r="CO48" s="56"/>
      <c r="CP48" s="56"/>
      <c r="CQ48" s="56"/>
      <c r="CR48" s="35">
        <f>EN40</f>
        <v>0</v>
      </c>
      <c r="CS48" s="31"/>
      <c r="CT48" s="31" t="s">
        <v>176</v>
      </c>
      <c r="CU48" s="31">
        <f>EK40</f>
        <v>0</v>
      </c>
      <c r="CV48" s="32"/>
      <c r="CW48" s="35">
        <f>ES40</f>
        <v>0</v>
      </c>
      <c r="CX48" s="31"/>
      <c r="CY48" s="31" t="s">
        <v>176</v>
      </c>
      <c r="CZ48" s="31">
        <f>EP40</f>
        <v>0</v>
      </c>
      <c r="DA48" s="32"/>
      <c r="DB48" s="35">
        <f>EX40</f>
        <v>0</v>
      </c>
      <c r="DC48" s="31"/>
      <c r="DD48" s="31" t="s">
        <v>176</v>
      </c>
      <c r="DE48" s="31">
        <f>EU40</f>
        <v>0</v>
      </c>
      <c r="DF48" s="32"/>
      <c r="DG48" s="35">
        <f>FC40</f>
        <v>0</v>
      </c>
      <c r="DH48" s="31"/>
      <c r="DI48" s="31" t="s">
        <v>176</v>
      </c>
      <c r="DJ48" s="31">
        <f>EZ40</f>
        <v>0</v>
      </c>
      <c r="DK48" s="32"/>
      <c r="DL48" s="35">
        <f>FH40</f>
        <v>0</v>
      </c>
      <c r="DM48" s="31"/>
      <c r="DN48" s="31" t="s">
        <v>176</v>
      </c>
      <c r="DO48" s="31">
        <f>FE40</f>
        <v>0</v>
      </c>
      <c r="DP48" s="32"/>
      <c r="DQ48" s="35">
        <f>FM40</f>
        <v>0</v>
      </c>
      <c r="DR48" s="31"/>
      <c r="DS48" s="31" t="s">
        <v>176</v>
      </c>
      <c r="DT48" s="31">
        <f>FJ40</f>
        <v>0</v>
      </c>
      <c r="DU48" s="32"/>
      <c r="DV48" s="35">
        <f>FR40</f>
        <v>0</v>
      </c>
      <c r="DW48" s="31"/>
      <c r="DX48" s="31" t="s">
        <v>176</v>
      </c>
      <c r="DY48" s="31">
        <f>FO40</f>
        <v>0</v>
      </c>
      <c r="DZ48" s="32"/>
      <c r="EA48" s="53"/>
      <c r="EB48" s="37"/>
      <c r="EC48" s="37"/>
      <c r="ED48" s="55"/>
      <c r="EE48" s="55"/>
      <c r="EF48" s="55"/>
      <c r="EG48" s="55"/>
      <c r="EH48" s="55"/>
      <c r="EI48" s="55"/>
      <c r="EJ48" s="28"/>
      <c r="EK48" s="28"/>
      <c r="EL48" s="28"/>
    </row>
    <row r="49" spans="3:142" ht="12.75">
      <c r="C49">
        <f t="shared" si="0"/>
        <v>0</v>
      </c>
      <c r="D49">
        <f t="shared" si="1"/>
        <v>0</v>
      </c>
      <c r="F49" s="28"/>
      <c r="G49" s="28"/>
      <c r="H49" s="38"/>
      <c r="I49" s="38"/>
      <c r="J49" s="38"/>
      <c r="K49" s="38"/>
      <c r="L49" s="38"/>
      <c r="M49" s="38"/>
      <c r="N49" s="5"/>
      <c r="O49" s="49"/>
      <c r="P49" s="6"/>
      <c r="Q49" s="6" t="s">
        <v>16</v>
      </c>
      <c r="R49" s="6"/>
      <c r="S49" s="49"/>
      <c r="T49" s="7"/>
      <c r="U49" s="38"/>
      <c r="V49" s="38"/>
      <c r="W49" s="38"/>
      <c r="X49" s="38"/>
      <c r="Y49" s="38"/>
      <c r="Z49" s="3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S49" s="36"/>
      <c r="AT49" s="98"/>
      <c r="AU49" s="98"/>
      <c r="AV49" s="98"/>
      <c r="AW49" s="98"/>
      <c r="AX49" s="98"/>
      <c r="AY49" s="36"/>
      <c r="AZ49" s="33"/>
      <c r="BA49" s="33"/>
      <c r="BB49" s="33"/>
      <c r="BC49" s="34"/>
      <c r="BD49" s="36"/>
      <c r="BE49" s="33"/>
      <c r="BF49" s="33"/>
      <c r="BG49" s="33"/>
      <c r="BH49" s="34"/>
      <c r="BI49" s="36"/>
      <c r="BJ49" s="33"/>
      <c r="BK49" s="33"/>
      <c r="BL49" s="33"/>
      <c r="BM49" s="34"/>
      <c r="BN49" s="36"/>
      <c r="BO49" s="33"/>
      <c r="BP49" s="33"/>
      <c r="BQ49" s="33"/>
      <c r="BR49" s="34"/>
      <c r="BS49" s="36"/>
      <c r="BT49" s="33"/>
      <c r="BU49" s="33"/>
      <c r="BV49" s="33"/>
      <c r="BW49" s="34"/>
      <c r="BX49" s="36"/>
      <c r="BY49" s="33"/>
      <c r="BZ49" s="33"/>
      <c r="CA49" s="33"/>
      <c r="CB49" s="34"/>
      <c r="CC49" s="36"/>
      <c r="CD49" s="33"/>
      <c r="CE49" s="33"/>
      <c r="CF49" s="33"/>
      <c r="CG49" s="34"/>
      <c r="CH49" s="36"/>
      <c r="CI49" s="33"/>
      <c r="CJ49" s="33"/>
      <c r="CK49" s="33"/>
      <c r="CL49" s="34"/>
      <c r="CM49" s="56"/>
      <c r="CN49" s="56"/>
      <c r="CO49" s="56"/>
      <c r="CP49" s="56"/>
      <c r="CQ49" s="56"/>
      <c r="CR49" s="36"/>
      <c r="CS49" s="33"/>
      <c r="CT49" s="33"/>
      <c r="CU49" s="33"/>
      <c r="CV49" s="34"/>
      <c r="CW49" s="36"/>
      <c r="CX49" s="33"/>
      <c r="CY49" s="33"/>
      <c r="CZ49" s="33"/>
      <c r="DA49" s="34"/>
      <c r="DB49" s="36"/>
      <c r="DC49" s="33"/>
      <c r="DD49" s="33"/>
      <c r="DE49" s="33"/>
      <c r="DF49" s="34"/>
      <c r="DG49" s="36"/>
      <c r="DH49" s="33"/>
      <c r="DI49" s="33"/>
      <c r="DJ49" s="33"/>
      <c r="DK49" s="34"/>
      <c r="DL49" s="36"/>
      <c r="DM49" s="33"/>
      <c r="DN49" s="33"/>
      <c r="DO49" s="33"/>
      <c r="DP49" s="34"/>
      <c r="DQ49" s="36"/>
      <c r="DR49" s="33"/>
      <c r="DS49" s="33"/>
      <c r="DT49" s="33"/>
      <c r="DU49" s="34"/>
      <c r="DV49" s="36"/>
      <c r="DW49" s="33"/>
      <c r="DX49" s="33"/>
      <c r="DY49" s="33"/>
      <c r="DZ49" s="34"/>
      <c r="EA49" s="5"/>
      <c r="EB49" s="6"/>
      <c r="EC49" s="7"/>
      <c r="ED49" s="55"/>
      <c r="EE49" s="55"/>
      <c r="EF49" s="55"/>
      <c r="EG49" s="55"/>
      <c r="EH49" s="55"/>
      <c r="EI49" s="55"/>
      <c r="EJ49" s="28"/>
      <c r="EK49" s="28"/>
      <c r="EL49" s="28"/>
    </row>
    <row r="50" spans="3:142" ht="12.75">
      <c r="C50">
        <f t="shared" si="0"/>
        <v>0</v>
      </c>
      <c r="D50">
        <f t="shared" si="1"/>
        <v>0</v>
      </c>
      <c r="F50" s="28">
        <v>14</v>
      </c>
      <c r="G50" s="28" t="s">
        <v>170</v>
      </c>
      <c r="H50" s="38" t="str">
        <f>AT26</f>
        <v>前田</v>
      </c>
      <c r="I50" s="38"/>
      <c r="J50" s="38"/>
      <c r="K50" s="38"/>
      <c r="L50" s="38"/>
      <c r="M50" s="38"/>
      <c r="N50" s="1"/>
      <c r="O50" s="47" t="s">
        <v>162</v>
      </c>
      <c r="P50" s="2"/>
      <c r="Q50" s="2" t="s">
        <v>16</v>
      </c>
      <c r="R50" s="2"/>
      <c r="S50" s="47" t="s">
        <v>161</v>
      </c>
      <c r="T50" s="3"/>
      <c r="U50" s="38" t="str">
        <f>AT30</f>
        <v>内間</v>
      </c>
      <c r="V50" s="38"/>
      <c r="W50" s="38"/>
      <c r="X50" s="38"/>
      <c r="Y50" s="38"/>
      <c r="Z50" s="38"/>
      <c r="AA50" s="28" t="s">
        <v>169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 t="s">
        <v>167</v>
      </c>
      <c r="AO50" s="28"/>
      <c r="AP50" s="28"/>
      <c r="AQ50" s="28"/>
      <c r="AS50" s="35" t="s">
        <v>209</v>
      </c>
      <c r="AT50" s="98" t="s">
        <v>214</v>
      </c>
      <c r="AU50" s="98"/>
      <c r="AV50" s="98"/>
      <c r="AW50" s="98"/>
      <c r="AX50" s="99"/>
      <c r="AY50" s="35" t="str">
        <f>IF(AY52="-","-",IF(AY52=2,"○","×"))</f>
        <v>-</v>
      </c>
      <c r="AZ50" s="31"/>
      <c r="BA50" s="31"/>
      <c r="BB50" s="31"/>
      <c r="BC50" s="32"/>
      <c r="BD50" s="35" t="str">
        <f>IF(BD52="-","-",IF(BD52=2,"○","×"))</f>
        <v>×</v>
      </c>
      <c r="BE50" s="31"/>
      <c r="BF50" s="31"/>
      <c r="BG50" s="31"/>
      <c r="BH50" s="32"/>
      <c r="BI50" s="35" t="str">
        <f>IF(BI52="-","-",IF(BI52=2,"○","×"))</f>
        <v>-</v>
      </c>
      <c r="BJ50" s="31"/>
      <c r="BK50" s="31"/>
      <c r="BL50" s="31"/>
      <c r="BM50" s="32"/>
      <c r="BN50" s="35" t="str">
        <f>IF(BN52="-","-",IF(BN52=2,"○","×"))</f>
        <v>-</v>
      </c>
      <c r="BO50" s="31"/>
      <c r="BP50" s="31"/>
      <c r="BQ50" s="31"/>
      <c r="BR50" s="32"/>
      <c r="BS50" s="35" t="str">
        <f>IF(BS52="-","-",IF(BS52=2,"○","×"))</f>
        <v>-</v>
      </c>
      <c r="BT50" s="31"/>
      <c r="BU50" s="31"/>
      <c r="BV50" s="31"/>
      <c r="BW50" s="32"/>
      <c r="BX50" s="35" t="str">
        <f>IF(BX52="-","-",IF(BX52=2,"○","×"))</f>
        <v>×</v>
      </c>
      <c r="BY50" s="31"/>
      <c r="BZ50" s="31"/>
      <c r="CA50" s="31"/>
      <c r="CB50" s="32"/>
      <c r="CC50" s="35" t="str">
        <f>IF(CC52="-","-",IF(CC52=2,"○","×"))</f>
        <v>×</v>
      </c>
      <c r="CD50" s="31"/>
      <c r="CE50" s="31"/>
      <c r="CF50" s="31"/>
      <c r="CG50" s="32"/>
      <c r="CH50" s="35" t="str">
        <f>IF(CH52="-","-",IF(CH52=2,"○","×"))</f>
        <v>×</v>
      </c>
      <c r="CI50" s="31"/>
      <c r="CJ50" s="31"/>
      <c r="CK50" s="31"/>
      <c r="CL50" s="32"/>
      <c r="CM50" s="35" t="str">
        <f>IF(CM52="-","-",IF(CM52=2,"○","×"))</f>
        <v>×</v>
      </c>
      <c r="CN50" s="31"/>
      <c r="CO50" s="31"/>
      <c r="CP50" s="31"/>
      <c r="CQ50" s="32"/>
      <c r="CR50" s="87"/>
      <c r="CS50" s="56"/>
      <c r="CT50" s="56"/>
      <c r="CU50" s="56"/>
      <c r="CV50" s="56"/>
      <c r="CW50" s="35" t="str">
        <f>IF(CW52="-","-",IF(CW52=2,"○","×"))</f>
        <v>×</v>
      </c>
      <c r="CX50" s="31"/>
      <c r="CY50" s="31"/>
      <c r="CZ50" s="31"/>
      <c r="DA50" s="32"/>
      <c r="DB50" s="35" t="str">
        <f>IF(DB52="-","-",IF(DB52=2,"○","×"))</f>
        <v>×</v>
      </c>
      <c r="DC50" s="31"/>
      <c r="DD50" s="31"/>
      <c r="DE50" s="31"/>
      <c r="DF50" s="32"/>
      <c r="DG50" s="35" t="str">
        <f>IF(DG52="-","-",IF(DG52=2,"○","×"))</f>
        <v>×</v>
      </c>
      <c r="DH50" s="31"/>
      <c r="DI50" s="31"/>
      <c r="DJ50" s="31"/>
      <c r="DK50" s="32"/>
      <c r="DL50" s="35" t="str">
        <f>IF(DL52="-","-",IF(DL52=2,"○","×"))</f>
        <v>×</v>
      </c>
      <c r="DM50" s="31"/>
      <c r="DN50" s="31"/>
      <c r="DO50" s="31"/>
      <c r="DP50" s="32"/>
      <c r="DQ50" s="35" t="str">
        <f>IF(DQ52="-","-",IF(DQ52=2,"○","×"))</f>
        <v>×</v>
      </c>
      <c r="DR50" s="31"/>
      <c r="DS50" s="31"/>
      <c r="DT50" s="31"/>
      <c r="DU50" s="32"/>
      <c r="DV50" s="35" t="str">
        <f>IF(DV52="-","-",IF(DV52=2,"○","×"))</f>
        <v>×</v>
      </c>
      <c r="DW50" s="31"/>
      <c r="DX50" s="31"/>
      <c r="DY50" s="31"/>
      <c r="DZ50" s="32"/>
      <c r="EA50" s="1"/>
      <c r="EB50" s="2"/>
      <c r="EC50" s="3"/>
      <c r="ED50" s="55" t="e">
        <f>(B24+B30+B39+B48)/(A24+A30+A39+A48)</f>
        <v>#DIV/0!</v>
      </c>
      <c r="EE50" s="55"/>
      <c r="EF50" s="55"/>
      <c r="EG50" s="55" t="e">
        <f>(R23+R24+R25+R29+R30+R31+R38+R39+R40+R47+R48+R49)/(P23+P24+P25+P29+P30+P31+P38+P39+P40+P47+P48+P49)</f>
        <v>#DIV/0!</v>
      </c>
      <c r="EH50" s="55"/>
      <c r="EI50" s="55"/>
      <c r="EJ50" s="28"/>
      <c r="EK50" s="28"/>
      <c r="EL50" s="28"/>
    </row>
    <row r="51" spans="1:142" ht="12.75">
      <c r="A51">
        <f>IF(N51="",0,N51)</f>
        <v>0</v>
      </c>
      <c r="B51">
        <f>IF(T51="",0,T51)</f>
        <v>0</v>
      </c>
      <c r="C51">
        <f t="shared" si="0"/>
        <v>0</v>
      </c>
      <c r="D51">
        <f t="shared" si="1"/>
        <v>0</v>
      </c>
      <c r="F51" s="28"/>
      <c r="G51" s="28"/>
      <c r="H51" s="38"/>
      <c r="I51" s="38"/>
      <c r="J51" s="38"/>
      <c r="K51" s="38"/>
      <c r="L51" s="38"/>
      <c r="M51" s="38"/>
      <c r="N51" s="8">
        <f>IF(SUM(C50:D52)&gt;0,SUM(C50:C52),"")</f>
      </c>
      <c r="O51" s="48"/>
      <c r="Q51" t="s">
        <v>16</v>
      </c>
      <c r="S51" s="48"/>
      <c r="T51" s="8">
        <f>IF(SUM(C50:D52)&gt;0,SUM(D50:D52),"")</f>
      </c>
      <c r="U51" s="38"/>
      <c r="V51" s="38"/>
      <c r="W51" s="38"/>
      <c r="X51" s="38"/>
      <c r="Y51" s="38"/>
      <c r="Z51" s="3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S51" s="53"/>
      <c r="AT51" s="98"/>
      <c r="AU51" s="98"/>
      <c r="AV51" s="98"/>
      <c r="AW51" s="98"/>
      <c r="AX51" s="99"/>
      <c r="AY51" s="36"/>
      <c r="AZ51" s="33"/>
      <c r="BA51" s="33"/>
      <c r="BB51" s="33"/>
      <c r="BC51" s="34"/>
      <c r="BD51" s="36"/>
      <c r="BE51" s="33"/>
      <c r="BF51" s="33"/>
      <c r="BG51" s="33"/>
      <c r="BH51" s="34"/>
      <c r="BI51" s="36"/>
      <c r="BJ51" s="33"/>
      <c r="BK51" s="33"/>
      <c r="BL51" s="33"/>
      <c r="BM51" s="34"/>
      <c r="BN51" s="36"/>
      <c r="BO51" s="33"/>
      <c r="BP51" s="33"/>
      <c r="BQ51" s="33"/>
      <c r="BR51" s="34"/>
      <c r="BS51" s="36"/>
      <c r="BT51" s="33"/>
      <c r="BU51" s="33"/>
      <c r="BV51" s="33"/>
      <c r="BW51" s="34"/>
      <c r="BX51" s="36"/>
      <c r="BY51" s="33"/>
      <c r="BZ51" s="33"/>
      <c r="CA51" s="33"/>
      <c r="CB51" s="34"/>
      <c r="CC51" s="36"/>
      <c r="CD51" s="33"/>
      <c r="CE51" s="33"/>
      <c r="CF51" s="33"/>
      <c r="CG51" s="34"/>
      <c r="CH51" s="36"/>
      <c r="CI51" s="33"/>
      <c r="CJ51" s="33"/>
      <c r="CK51" s="33"/>
      <c r="CL51" s="34"/>
      <c r="CM51" s="36"/>
      <c r="CN51" s="33"/>
      <c r="CO51" s="33"/>
      <c r="CP51" s="33"/>
      <c r="CQ51" s="34"/>
      <c r="CR51" s="87"/>
      <c r="CS51" s="56"/>
      <c r="CT51" s="56"/>
      <c r="CU51" s="56"/>
      <c r="CV51" s="56"/>
      <c r="CW51" s="36"/>
      <c r="CX51" s="33"/>
      <c r="CY51" s="33"/>
      <c r="CZ51" s="33"/>
      <c r="DA51" s="34"/>
      <c r="DB51" s="36"/>
      <c r="DC51" s="33"/>
      <c r="DD51" s="33"/>
      <c r="DE51" s="33"/>
      <c r="DF51" s="34"/>
      <c r="DG51" s="36"/>
      <c r="DH51" s="33"/>
      <c r="DI51" s="33"/>
      <c r="DJ51" s="33"/>
      <c r="DK51" s="34"/>
      <c r="DL51" s="36"/>
      <c r="DM51" s="33"/>
      <c r="DN51" s="33"/>
      <c r="DO51" s="33"/>
      <c r="DP51" s="34"/>
      <c r="DQ51" s="36"/>
      <c r="DR51" s="33"/>
      <c r="DS51" s="33"/>
      <c r="DT51" s="33"/>
      <c r="DU51" s="34"/>
      <c r="DV51" s="36"/>
      <c r="DW51" s="33"/>
      <c r="DX51" s="33"/>
      <c r="DY51" s="33"/>
      <c r="DZ51" s="34"/>
      <c r="EA51" s="53">
        <f>COUNTIF(AY50:BW51,"○")</f>
        <v>0</v>
      </c>
      <c r="EB51" s="37" t="s">
        <v>16</v>
      </c>
      <c r="EC51" s="37">
        <f>COUNTIF(AY50:BW51,"×")</f>
        <v>1</v>
      </c>
      <c r="ED51" s="55"/>
      <c r="EE51" s="55"/>
      <c r="EF51" s="55"/>
      <c r="EG51" s="55"/>
      <c r="EH51" s="55"/>
      <c r="EI51" s="55"/>
      <c r="EJ51" s="28"/>
      <c r="EK51" s="28"/>
      <c r="EL51" s="28"/>
    </row>
    <row r="52" spans="3:142" ht="12.75">
      <c r="C52">
        <f t="shared" si="0"/>
        <v>0</v>
      </c>
      <c r="D52">
        <f t="shared" si="1"/>
        <v>0</v>
      </c>
      <c r="F52" s="28"/>
      <c r="G52" s="28"/>
      <c r="H52" s="38"/>
      <c r="I52" s="38"/>
      <c r="J52" s="38"/>
      <c r="K52" s="38"/>
      <c r="L52" s="38"/>
      <c r="M52" s="38"/>
      <c r="N52" s="5"/>
      <c r="O52" s="49"/>
      <c r="P52" s="6"/>
      <c r="Q52" s="6" t="s">
        <v>16</v>
      </c>
      <c r="R52" s="6"/>
      <c r="S52" s="49"/>
      <c r="T52" s="7"/>
      <c r="U52" s="38"/>
      <c r="V52" s="38"/>
      <c r="W52" s="38"/>
      <c r="X52" s="38"/>
      <c r="Y52" s="38"/>
      <c r="Z52" s="3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S52" s="53"/>
      <c r="AT52" s="98"/>
      <c r="AU52" s="98"/>
      <c r="AV52" s="98"/>
      <c r="AW52" s="98"/>
      <c r="AX52" s="98"/>
      <c r="AY52" s="35" t="str">
        <f>BV28</f>
        <v>-</v>
      </c>
      <c r="AZ52" s="31"/>
      <c r="BA52" s="31" t="s">
        <v>176</v>
      </c>
      <c r="BB52" s="31" t="str">
        <f>BS28</f>
        <v>-</v>
      </c>
      <c r="BC52" s="32"/>
      <c r="BD52" s="35">
        <f>BV32</f>
        <v>0</v>
      </c>
      <c r="BE52" s="31"/>
      <c r="BF52" s="31" t="s">
        <v>176</v>
      </c>
      <c r="BG52" s="31">
        <f>BS32</f>
        <v>0</v>
      </c>
      <c r="BH52" s="32"/>
      <c r="BI52" s="35" t="str">
        <f>BV36</f>
        <v>-</v>
      </c>
      <c r="BJ52" s="31"/>
      <c r="BK52" s="31" t="s">
        <v>176</v>
      </c>
      <c r="BL52" s="31" t="str">
        <f>BS36</f>
        <v>-</v>
      </c>
      <c r="BM52" s="32"/>
      <c r="BN52" s="35" t="str">
        <f>BV40</f>
        <v>-</v>
      </c>
      <c r="BO52" s="31"/>
      <c r="BP52" s="31" t="s">
        <v>176</v>
      </c>
      <c r="BQ52" s="31" t="str">
        <f>BS40</f>
        <v>-</v>
      </c>
      <c r="BR52" s="32"/>
      <c r="BS52" s="35" t="str">
        <f>CA44</f>
        <v>-</v>
      </c>
      <c r="BT52" s="31"/>
      <c r="BU52" s="31" t="s">
        <v>176</v>
      </c>
      <c r="BV52" s="31" t="str">
        <f>BX44</f>
        <v>-</v>
      </c>
      <c r="BW52" s="32"/>
      <c r="BX52" s="35">
        <f>CK36</f>
        <v>0</v>
      </c>
      <c r="BY52" s="31"/>
      <c r="BZ52" s="31" t="s">
        <v>176</v>
      </c>
      <c r="CA52" s="31">
        <f>CH36</f>
        <v>0</v>
      </c>
      <c r="CB52" s="32"/>
      <c r="CC52" s="35">
        <f>CK40</f>
        <v>0</v>
      </c>
      <c r="CD52" s="31"/>
      <c r="CE52" s="31" t="s">
        <v>176</v>
      </c>
      <c r="CF52" s="31">
        <f>CH40</f>
        <v>0</v>
      </c>
      <c r="CG52" s="32"/>
      <c r="CH52" s="35">
        <f>CP40</f>
        <v>0</v>
      </c>
      <c r="CI52" s="31"/>
      <c r="CJ52" s="31" t="s">
        <v>176</v>
      </c>
      <c r="CK52" s="31">
        <f>CM40</f>
        <v>0</v>
      </c>
      <c r="CL52" s="32"/>
      <c r="CM52" s="35">
        <f>CU40</f>
        <v>0</v>
      </c>
      <c r="CN52" s="31"/>
      <c r="CO52" s="31" t="s">
        <v>176</v>
      </c>
      <c r="CP52" s="31">
        <f>CR40</f>
        <v>0</v>
      </c>
      <c r="CQ52" s="32"/>
      <c r="CR52" s="56"/>
      <c r="CS52" s="56"/>
      <c r="CT52" s="56"/>
      <c r="CU52" s="56"/>
      <c r="CV52" s="56"/>
      <c r="CW52" s="35">
        <f>ES44</f>
        <v>0</v>
      </c>
      <c r="CX52" s="31"/>
      <c r="CY52" s="31" t="s">
        <v>176</v>
      </c>
      <c r="CZ52" s="31">
        <f>EP44</f>
        <v>0</v>
      </c>
      <c r="DA52" s="32"/>
      <c r="DB52" s="35">
        <f>EX44</f>
        <v>0</v>
      </c>
      <c r="DC52" s="31"/>
      <c r="DD52" s="31" t="s">
        <v>176</v>
      </c>
      <c r="DE52" s="31">
        <f>EU44</f>
        <v>0</v>
      </c>
      <c r="DF52" s="32"/>
      <c r="DG52" s="35">
        <f>FC44</f>
        <v>0</v>
      </c>
      <c r="DH52" s="31"/>
      <c r="DI52" s="31" t="s">
        <v>176</v>
      </c>
      <c r="DJ52" s="31">
        <f>EZ44</f>
        <v>0</v>
      </c>
      <c r="DK52" s="32"/>
      <c r="DL52" s="35">
        <f>FH44</f>
        <v>0</v>
      </c>
      <c r="DM52" s="31"/>
      <c r="DN52" s="31" t="s">
        <v>176</v>
      </c>
      <c r="DO52" s="31">
        <f>FE44</f>
        <v>0</v>
      </c>
      <c r="DP52" s="32"/>
      <c r="DQ52" s="35">
        <f>FM44</f>
        <v>0</v>
      </c>
      <c r="DR52" s="31"/>
      <c r="DS52" s="31" t="s">
        <v>176</v>
      </c>
      <c r="DT52" s="31">
        <f>FJ44</f>
        <v>0</v>
      </c>
      <c r="DU52" s="32"/>
      <c r="DV52" s="35">
        <f>FR44</f>
        <v>0</v>
      </c>
      <c r="DW52" s="31"/>
      <c r="DX52" s="31" t="s">
        <v>176</v>
      </c>
      <c r="DY52" s="31">
        <f>FO44</f>
        <v>0</v>
      </c>
      <c r="DZ52" s="32"/>
      <c r="EA52" s="53"/>
      <c r="EB52" s="37"/>
      <c r="EC52" s="37"/>
      <c r="ED52" s="55"/>
      <c r="EE52" s="55"/>
      <c r="EF52" s="55"/>
      <c r="EG52" s="55"/>
      <c r="EH52" s="55"/>
      <c r="EI52" s="55"/>
      <c r="EJ52" s="28"/>
      <c r="EK52" s="28"/>
      <c r="EL52" s="28"/>
    </row>
    <row r="53" spans="3:142" ht="12.75">
      <c r="C53">
        <f t="shared" si="0"/>
        <v>0</v>
      </c>
      <c r="D53">
        <f t="shared" si="1"/>
        <v>0</v>
      </c>
      <c r="F53" s="28">
        <v>15</v>
      </c>
      <c r="G53" s="28" t="s">
        <v>170</v>
      </c>
      <c r="H53" s="38">
        <f>AT29</f>
        <v>0</v>
      </c>
      <c r="I53" s="38"/>
      <c r="J53" s="38"/>
      <c r="K53" s="38"/>
      <c r="L53" s="38"/>
      <c r="M53" s="38"/>
      <c r="N53" s="1"/>
      <c r="O53" s="47" t="s">
        <v>162</v>
      </c>
      <c r="P53" s="2"/>
      <c r="Q53" s="2" t="s">
        <v>16</v>
      </c>
      <c r="R53" s="2"/>
      <c r="S53" s="47" t="s">
        <v>161</v>
      </c>
      <c r="T53" s="3"/>
      <c r="U53" s="38">
        <f>AT33</f>
        <v>0</v>
      </c>
      <c r="V53" s="38"/>
      <c r="W53" s="38"/>
      <c r="X53" s="38"/>
      <c r="Y53" s="38"/>
      <c r="Z53" s="38"/>
      <c r="AA53" s="28" t="s">
        <v>169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 t="s">
        <v>167</v>
      </c>
      <c r="AO53" s="28"/>
      <c r="AP53" s="28"/>
      <c r="AQ53" s="28"/>
      <c r="AS53" s="36"/>
      <c r="AT53" s="98"/>
      <c r="AU53" s="98"/>
      <c r="AV53" s="98"/>
      <c r="AW53" s="98"/>
      <c r="AX53" s="98"/>
      <c r="AY53" s="36"/>
      <c r="AZ53" s="33"/>
      <c r="BA53" s="33"/>
      <c r="BB53" s="33"/>
      <c r="BC53" s="34"/>
      <c r="BD53" s="36"/>
      <c r="BE53" s="33"/>
      <c r="BF53" s="33"/>
      <c r="BG53" s="33"/>
      <c r="BH53" s="34"/>
      <c r="BI53" s="36"/>
      <c r="BJ53" s="33"/>
      <c r="BK53" s="33"/>
      <c r="BL53" s="33"/>
      <c r="BM53" s="34"/>
      <c r="BN53" s="36"/>
      <c r="BO53" s="33"/>
      <c r="BP53" s="33"/>
      <c r="BQ53" s="33"/>
      <c r="BR53" s="34"/>
      <c r="BS53" s="36"/>
      <c r="BT53" s="33"/>
      <c r="BU53" s="33"/>
      <c r="BV53" s="33"/>
      <c r="BW53" s="34"/>
      <c r="BX53" s="36"/>
      <c r="BY53" s="33"/>
      <c r="BZ53" s="33"/>
      <c r="CA53" s="33"/>
      <c r="CB53" s="34"/>
      <c r="CC53" s="36"/>
      <c r="CD53" s="33"/>
      <c r="CE53" s="33"/>
      <c r="CF53" s="33"/>
      <c r="CG53" s="34"/>
      <c r="CH53" s="36"/>
      <c r="CI53" s="33"/>
      <c r="CJ53" s="33"/>
      <c r="CK53" s="33"/>
      <c r="CL53" s="34"/>
      <c r="CM53" s="36"/>
      <c r="CN53" s="33"/>
      <c r="CO53" s="33"/>
      <c r="CP53" s="33"/>
      <c r="CQ53" s="34"/>
      <c r="CR53" s="56"/>
      <c r="CS53" s="56"/>
      <c r="CT53" s="56"/>
      <c r="CU53" s="56"/>
      <c r="CV53" s="56"/>
      <c r="CW53" s="36"/>
      <c r="CX53" s="33"/>
      <c r="CY53" s="33"/>
      <c r="CZ53" s="33"/>
      <c r="DA53" s="34"/>
      <c r="DB53" s="36"/>
      <c r="DC53" s="33"/>
      <c r="DD53" s="33"/>
      <c r="DE53" s="33"/>
      <c r="DF53" s="34"/>
      <c r="DG53" s="36"/>
      <c r="DH53" s="33"/>
      <c r="DI53" s="33"/>
      <c r="DJ53" s="33"/>
      <c r="DK53" s="34"/>
      <c r="DL53" s="36"/>
      <c r="DM53" s="33"/>
      <c r="DN53" s="33"/>
      <c r="DO53" s="33"/>
      <c r="DP53" s="34"/>
      <c r="DQ53" s="36"/>
      <c r="DR53" s="33"/>
      <c r="DS53" s="33"/>
      <c r="DT53" s="33"/>
      <c r="DU53" s="34"/>
      <c r="DV53" s="36"/>
      <c r="DW53" s="33"/>
      <c r="DX53" s="33"/>
      <c r="DY53" s="33"/>
      <c r="DZ53" s="34"/>
      <c r="EA53" s="5"/>
      <c r="EB53" s="6"/>
      <c r="EC53" s="7"/>
      <c r="ED53" s="55"/>
      <c r="EE53" s="55"/>
      <c r="EF53" s="55"/>
      <c r="EG53" s="55"/>
      <c r="EH53" s="55"/>
      <c r="EI53" s="55"/>
      <c r="EJ53" s="28"/>
      <c r="EK53" s="28"/>
      <c r="EL53" s="28"/>
    </row>
    <row r="54" spans="1:142" ht="12.75">
      <c r="A54">
        <f>IF(N54="",0,N54)</f>
        <v>0</v>
      </c>
      <c r="B54">
        <f>IF(T54="",0,T54)</f>
        <v>0</v>
      </c>
      <c r="C54">
        <f t="shared" si="0"/>
        <v>0</v>
      </c>
      <c r="D54">
        <f t="shared" si="1"/>
        <v>0</v>
      </c>
      <c r="F54" s="28"/>
      <c r="G54" s="28"/>
      <c r="H54" s="38"/>
      <c r="I54" s="38"/>
      <c r="J54" s="38"/>
      <c r="K54" s="38"/>
      <c r="L54" s="38"/>
      <c r="M54" s="38"/>
      <c r="N54" s="8">
        <f>IF(SUM(C53:D55)&gt;0,SUM(C53:C55),"")</f>
      </c>
      <c r="O54" s="48"/>
      <c r="Q54" t="s">
        <v>16</v>
      </c>
      <c r="S54" s="48"/>
      <c r="T54" s="8">
        <f>IF(SUM(C53:D55)&gt;0,SUM(D53:D55),"")</f>
      </c>
      <c r="U54" s="38"/>
      <c r="V54" s="38"/>
      <c r="W54" s="38"/>
      <c r="X54" s="38"/>
      <c r="Y54" s="38"/>
      <c r="Z54" s="3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S54" s="35" t="s">
        <v>208</v>
      </c>
      <c r="AT54" s="98" t="s">
        <v>213</v>
      </c>
      <c r="AU54" s="98"/>
      <c r="AV54" s="98"/>
      <c r="AW54" s="98"/>
      <c r="AX54" s="99"/>
      <c r="AY54" s="35" t="str">
        <f>IF(AY56="-","-",IF(AY56=2,"○","×"))</f>
        <v>×</v>
      </c>
      <c r="AZ54" s="31"/>
      <c r="BA54" s="31"/>
      <c r="BB54" s="31"/>
      <c r="BC54" s="32"/>
      <c r="BD54" s="35" t="str">
        <f>IF(BD56="-","-",IF(BD56=2,"○","×"))</f>
        <v>-</v>
      </c>
      <c r="BE54" s="31"/>
      <c r="BF54" s="31"/>
      <c r="BG54" s="31"/>
      <c r="BH54" s="32"/>
      <c r="BI54" s="35" t="str">
        <f>IF(BI56="-","-",IF(BI56=2,"○","×"))</f>
        <v>-</v>
      </c>
      <c r="BJ54" s="31"/>
      <c r="BK54" s="31"/>
      <c r="BL54" s="31"/>
      <c r="BM54" s="32"/>
      <c r="BN54" s="35" t="str">
        <f>IF(BN56="-","-",IF(BN56=2,"○","×"))</f>
        <v>×</v>
      </c>
      <c r="BO54" s="31"/>
      <c r="BP54" s="31"/>
      <c r="BQ54" s="31"/>
      <c r="BR54" s="32"/>
      <c r="BS54" s="35" t="str">
        <f>IF(BS56="-","-",IF(BS56=2,"○","×"))</f>
        <v>×</v>
      </c>
      <c r="BT54" s="31"/>
      <c r="BU54" s="31"/>
      <c r="BV54" s="31"/>
      <c r="BW54" s="32"/>
      <c r="BX54" s="35" t="str">
        <f>IF(BX56="-","-",IF(BX56=2,"○","×"))</f>
        <v>×</v>
      </c>
      <c r="BY54" s="31"/>
      <c r="BZ54" s="31"/>
      <c r="CA54" s="31"/>
      <c r="CB54" s="32"/>
      <c r="CC54" s="35" t="str">
        <f>IF(CC56="-","-",IF(CC56=2,"○","×"))</f>
        <v>×</v>
      </c>
      <c r="CD54" s="31"/>
      <c r="CE54" s="31"/>
      <c r="CF54" s="31"/>
      <c r="CG54" s="32"/>
      <c r="CH54" s="35" t="str">
        <f>IF(CH56="-","-",IF(CH56=2,"○","×"))</f>
        <v>×</v>
      </c>
      <c r="CI54" s="31"/>
      <c r="CJ54" s="31"/>
      <c r="CK54" s="31"/>
      <c r="CL54" s="32"/>
      <c r="CM54" s="35" t="str">
        <f>IF(CM56="-","-",IF(CM56=2,"○","×"))</f>
        <v>×</v>
      </c>
      <c r="CN54" s="31"/>
      <c r="CO54" s="31"/>
      <c r="CP54" s="31"/>
      <c r="CQ54" s="32"/>
      <c r="CR54" s="35" t="str">
        <f>IF(CR56="-","-",IF(CR56=2,"○","×"))</f>
        <v>×</v>
      </c>
      <c r="CS54" s="31"/>
      <c r="CT54" s="31"/>
      <c r="CU54" s="31"/>
      <c r="CV54" s="32"/>
      <c r="CW54" s="87"/>
      <c r="CX54" s="56"/>
      <c r="CY54" s="56"/>
      <c r="CZ54" s="56"/>
      <c r="DA54" s="56"/>
      <c r="DB54" s="35" t="str">
        <f>IF(DB56="-","-",IF(DB56=2,"○","×"))</f>
        <v>×</v>
      </c>
      <c r="DC54" s="31"/>
      <c r="DD54" s="31"/>
      <c r="DE54" s="31"/>
      <c r="DF54" s="32"/>
      <c r="DG54" s="35" t="str">
        <f>IF(DG56="-","-",IF(DG56=2,"○","×"))</f>
        <v>×</v>
      </c>
      <c r="DH54" s="31"/>
      <c r="DI54" s="31"/>
      <c r="DJ54" s="31"/>
      <c r="DK54" s="32"/>
      <c r="DL54" s="35" t="str">
        <f>IF(DL56="-","-",IF(DL56=2,"○","×"))</f>
        <v>×</v>
      </c>
      <c r="DM54" s="31"/>
      <c r="DN54" s="31"/>
      <c r="DO54" s="31"/>
      <c r="DP54" s="32"/>
      <c r="DQ54" s="35" t="str">
        <f>IF(DQ56="-","-",IF(DQ56=2,"○","×"))</f>
        <v>×</v>
      </c>
      <c r="DR54" s="31"/>
      <c r="DS54" s="31"/>
      <c r="DT54" s="31"/>
      <c r="DU54" s="32"/>
      <c r="DV54" s="35" t="str">
        <f>IF(DV56="-","-",IF(DV56=2,"○","×"))</f>
        <v>×</v>
      </c>
      <c r="DW54" s="31"/>
      <c r="DX54" s="31"/>
      <c r="DY54" s="31"/>
      <c r="DZ54" s="32"/>
      <c r="EA54" s="1"/>
      <c r="EB54" s="2"/>
      <c r="EC54" s="3"/>
      <c r="ED54" s="55" t="e">
        <f>(B28+B34+B43+B52)/(A28+A34+A43+A52)</f>
        <v>#DIV/0!</v>
      </c>
      <c r="EE54" s="55"/>
      <c r="EF54" s="55"/>
      <c r="EG54" s="55" t="e">
        <f>(R27+R28+R29+R33+R34+R35+R42+R43+R44+R51+R52+R53)/(P27+P28+P29+P33+P34+P35+P42+P43+P44+P51+P52+P53)</f>
        <v>#DIV/0!</v>
      </c>
      <c r="EH54" s="55"/>
      <c r="EI54" s="55"/>
      <c r="EJ54" s="28"/>
      <c r="EK54" s="28"/>
      <c r="EL54" s="28"/>
    </row>
    <row r="55" spans="3:142" ht="12.75">
      <c r="C55">
        <f t="shared" si="0"/>
        <v>0</v>
      </c>
      <c r="D55">
        <f t="shared" si="1"/>
        <v>0</v>
      </c>
      <c r="F55" s="28"/>
      <c r="G55" s="28"/>
      <c r="H55" s="38"/>
      <c r="I55" s="38"/>
      <c r="J55" s="38"/>
      <c r="K55" s="38"/>
      <c r="L55" s="38"/>
      <c r="M55" s="38"/>
      <c r="N55" s="5"/>
      <c r="O55" s="49"/>
      <c r="P55" s="6"/>
      <c r="Q55" s="6" t="s">
        <v>16</v>
      </c>
      <c r="R55" s="6"/>
      <c r="S55" s="49"/>
      <c r="T55" s="7"/>
      <c r="U55" s="38"/>
      <c r="V55" s="38"/>
      <c r="W55" s="38"/>
      <c r="X55" s="38"/>
      <c r="Y55" s="38"/>
      <c r="Z55" s="3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S55" s="53"/>
      <c r="AT55" s="98"/>
      <c r="AU55" s="98"/>
      <c r="AV55" s="98"/>
      <c r="AW55" s="98"/>
      <c r="AX55" s="99"/>
      <c r="AY55" s="36"/>
      <c r="AZ55" s="33"/>
      <c r="BA55" s="33"/>
      <c r="BB55" s="33"/>
      <c r="BC55" s="34"/>
      <c r="BD55" s="36"/>
      <c r="BE55" s="33"/>
      <c r="BF55" s="33"/>
      <c r="BG55" s="33"/>
      <c r="BH55" s="34"/>
      <c r="BI55" s="36"/>
      <c r="BJ55" s="33"/>
      <c r="BK55" s="33"/>
      <c r="BL55" s="33"/>
      <c r="BM55" s="34"/>
      <c r="BN55" s="36"/>
      <c r="BO55" s="33"/>
      <c r="BP55" s="33"/>
      <c r="BQ55" s="33"/>
      <c r="BR55" s="34"/>
      <c r="BS55" s="36"/>
      <c r="BT55" s="33"/>
      <c r="BU55" s="33"/>
      <c r="BV55" s="33"/>
      <c r="BW55" s="34"/>
      <c r="BX55" s="36"/>
      <c r="BY55" s="33"/>
      <c r="BZ55" s="33"/>
      <c r="CA55" s="33"/>
      <c r="CB55" s="34"/>
      <c r="CC55" s="36"/>
      <c r="CD55" s="33"/>
      <c r="CE55" s="33"/>
      <c r="CF55" s="33"/>
      <c r="CG55" s="34"/>
      <c r="CH55" s="36"/>
      <c r="CI55" s="33"/>
      <c r="CJ55" s="33"/>
      <c r="CK55" s="33"/>
      <c r="CL55" s="34"/>
      <c r="CM55" s="36"/>
      <c r="CN55" s="33"/>
      <c r="CO55" s="33"/>
      <c r="CP55" s="33"/>
      <c r="CQ55" s="34"/>
      <c r="CR55" s="36"/>
      <c r="CS55" s="33"/>
      <c r="CT55" s="33"/>
      <c r="CU55" s="33"/>
      <c r="CV55" s="34"/>
      <c r="CW55" s="87"/>
      <c r="CX55" s="56"/>
      <c r="CY55" s="56"/>
      <c r="CZ55" s="56"/>
      <c r="DA55" s="56"/>
      <c r="DB55" s="36"/>
      <c r="DC55" s="33"/>
      <c r="DD55" s="33"/>
      <c r="DE55" s="33"/>
      <c r="DF55" s="34"/>
      <c r="DG55" s="36"/>
      <c r="DH55" s="33"/>
      <c r="DI55" s="33"/>
      <c r="DJ55" s="33"/>
      <c r="DK55" s="34"/>
      <c r="DL55" s="36"/>
      <c r="DM55" s="33"/>
      <c r="DN55" s="33"/>
      <c r="DO55" s="33"/>
      <c r="DP55" s="34"/>
      <c r="DQ55" s="36"/>
      <c r="DR55" s="33"/>
      <c r="DS55" s="33"/>
      <c r="DT55" s="33"/>
      <c r="DU55" s="34"/>
      <c r="DV55" s="36"/>
      <c r="DW55" s="33"/>
      <c r="DX55" s="33"/>
      <c r="DY55" s="33"/>
      <c r="DZ55" s="34"/>
      <c r="EA55" s="53">
        <f>COUNTIF(AY54:BW55,"○")</f>
        <v>0</v>
      </c>
      <c r="EB55" s="37" t="s">
        <v>16</v>
      </c>
      <c r="EC55" s="37">
        <f>COUNTIF(AY54:BW55,"×")</f>
        <v>3</v>
      </c>
      <c r="ED55" s="55"/>
      <c r="EE55" s="55"/>
      <c r="EF55" s="55"/>
      <c r="EG55" s="55"/>
      <c r="EH55" s="55"/>
      <c r="EI55" s="55"/>
      <c r="EJ55" s="28"/>
      <c r="EK55" s="28"/>
      <c r="EL55" s="28"/>
    </row>
    <row r="56" spans="45:142" ht="12.75">
      <c r="AS56" s="53"/>
      <c r="AT56" s="98"/>
      <c r="AU56" s="98"/>
      <c r="AV56" s="98"/>
      <c r="AW56" s="98"/>
      <c r="AX56" s="98"/>
      <c r="AY56" s="35">
        <f>BV32</f>
        <v>0</v>
      </c>
      <c r="AZ56" s="31"/>
      <c r="BA56" s="31" t="s">
        <v>176</v>
      </c>
      <c r="BB56" s="31">
        <f>BS32</f>
        <v>0</v>
      </c>
      <c r="BC56" s="32"/>
      <c r="BD56" s="35" t="str">
        <f>BV36</f>
        <v>-</v>
      </c>
      <c r="BE56" s="31"/>
      <c r="BF56" s="31" t="s">
        <v>176</v>
      </c>
      <c r="BG56" s="31" t="str">
        <f>BS36</f>
        <v>-</v>
      </c>
      <c r="BH56" s="32"/>
      <c r="BI56" s="35" t="str">
        <f>BV40</f>
        <v>-</v>
      </c>
      <c r="BJ56" s="31"/>
      <c r="BK56" s="31" t="s">
        <v>176</v>
      </c>
      <c r="BL56" s="31" t="str">
        <f>BS40</f>
        <v>-</v>
      </c>
      <c r="BM56" s="32"/>
      <c r="BN56" s="35">
        <f>BV44</f>
        <v>0</v>
      </c>
      <c r="BO56" s="31"/>
      <c r="BP56" s="31" t="s">
        <v>176</v>
      </c>
      <c r="BQ56" s="31">
        <f>BS44</f>
        <v>0</v>
      </c>
      <c r="BR56" s="32"/>
      <c r="BS56" s="35">
        <f>CA48</f>
        <v>0</v>
      </c>
      <c r="BT56" s="31"/>
      <c r="BU56" s="31" t="s">
        <v>176</v>
      </c>
      <c r="BV56" s="31">
        <f>BX48</f>
        <v>0</v>
      </c>
      <c r="BW56" s="32"/>
      <c r="BX56" s="35">
        <f>CK40</f>
        <v>0</v>
      </c>
      <c r="BY56" s="31"/>
      <c r="BZ56" s="31" t="s">
        <v>176</v>
      </c>
      <c r="CA56" s="31">
        <f>CH40</f>
        <v>0</v>
      </c>
      <c r="CB56" s="32"/>
      <c r="CC56" s="35">
        <f>CK44</f>
        <v>0</v>
      </c>
      <c r="CD56" s="31"/>
      <c r="CE56" s="31" t="s">
        <v>176</v>
      </c>
      <c r="CF56" s="31">
        <f>CH44</f>
        <v>0</v>
      </c>
      <c r="CG56" s="32"/>
      <c r="CH56" s="35">
        <f>CP44</f>
        <v>0</v>
      </c>
      <c r="CI56" s="31"/>
      <c r="CJ56" s="31" t="s">
        <v>176</v>
      </c>
      <c r="CK56" s="31">
        <f>CM44</f>
        <v>0</v>
      </c>
      <c r="CL56" s="32"/>
      <c r="CM56" s="35">
        <f>CU44</f>
        <v>0</v>
      </c>
      <c r="CN56" s="31"/>
      <c r="CO56" s="31" t="s">
        <v>176</v>
      </c>
      <c r="CP56" s="31">
        <f>CR44</f>
        <v>0</v>
      </c>
      <c r="CQ56" s="32"/>
      <c r="CR56" s="35">
        <f>CZ44</f>
        <v>0</v>
      </c>
      <c r="CS56" s="31"/>
      <c r="CT56" s="31" t="s">
        <v>176</v>
      </c>
      <c r="CU56" s="31">
        <f>CW44</f>
        <v>0</v>
      </c>
      <c r="CV56" s="32"/>
      <c r="CW56" s="56"/>
      <c r="CX56" s="56"/>
      <c r="CY56" s="56"/>
      <c r="CZ56" s="56"/>
      <c r="DA56" s="56"/>
      <c r="DB56" s="35">
        <f>EX48</f>
        <v>0</v>
      </c>
      <c r="DC56" s="31"/>
      <c r="DD56" s="31" t="s">
        <v>176</v>
      </c>
      <c r="DE56" s="31">
        <f>EU48</f>
        <v>0</v>
      </c>
      <c r="DF56" s="32"/>
      <c r="DG56" s="35">
        <f>FC48</f>
        <v>0</v>
      </c>
      <c r="DH56" s="31"/>
      <c r="DI56" s="31" t="s">
        <v>176</v>
      </c>
      <c r="DJ56" s="31">
        <f>EZ48</f>
        <v>0</v>
      </c>
      <c r="DK56" s="32"/>
      <c r="DL56" s="35">
        <f>FH48</f>
        <v>0</v>
      </c>
      <c r="DM56" s="31"/>
      <c r="DN56" s="31" t="s">
        <v>176</v>
      </c>
      <c r="DO56" s="31">
        <f>FE48</f>
        <v>0</v>
      </c>
      <c r="DP56" s="32"/>
      <c r="DQ56" s="35">
        <f>FM48</f>
        <v>0</v>
      </c>
      <c r="DR56" s="31"/>
      <c r="DS56" s="31" t="s">
        <v>176</v>
      </c>
      <c r="DT56" s="31">
        <f>FJ48</f>
        <v>0</v>
      </c>
      <c r="DU56" s="32"/>
      <c r="DV56" s="35">
        <f>FR48</f>
        <v>0</v>
      </c>
      <c r="DW56" s="31"/>
      <c r="DX56" s="31" t="s">
        <v>176</v>
      </c>
      <c r="DY56" s="31">
        <f>FO48</f>
        <v>0</v>
      </c>
      <c r="DZ56" s="32"/>
      <c r="EA56" s="53"/>
      <c r="EB56" s="37"/>
      <c r="EC56" s="37"/>
      <c r="ED56" s="55"/>
      <c r="EE56" s="55"/>
      <c r="EF56" s="55"/>
      <c r="EG56" s="55"/>
      <c r="EH56" s="55"/>
      <c r="EI56" s="55"/>
      <c r="EJ56" s="28"/>
      <c r="EK56" s="28"/>
      <c r="EL56" s="28"/>
    </row>
    <row r="57" spans="45:142" ht="12.75">
      <c r="AS57" s="36"/>
      <c r="AT57" s="98"/>
      <c r="AU57" s="98"/>
      <c r="AV57" s="98"/>
      <c r="AW57" s="98"/>
      <c r="AX57" s="98"/>
      <c r="AY57" s="36"/>
      <c r="AZ57" s="33"/>
      <c r="BA57" s="33"/>
      <c r="BB57" s="33"/>
      <c r="BC57" s="34"/>
      <c r="BD57" s="36"/>
      <c r="BE57" s="33"/>
      <c r="BF57" s="33"/>
      <c r="BG57" s="33"/>
      <c r="BH57" s="34"/>
      <c r="BI57" s="36"/>
      <c r="BJ57" s="33"/>
      <c r="BK57" s="33"/>
      <c r="BL57" s="33"/>
      <c r="BM57" s="34"/>
      <c r="BN57" s="36"/>
      <c r="BO57" s="33"/>
      <c r="BP57" s="33"/>
      <c r="BQ57" s="33"/>
      <c r="BR57" s="34"/>
      <c r="BS57" s="36"/>
      <c r="BT57" s="33"/>
      <c r="BU57" s="33"/>
      <c r="BV57" s="33"/>
      <c r="BW57" s="34"/>
      <c r="BX57" s="36"/>
      <c r="BY57" s="33"/>
      <c r="BZ57" s="33"/>
      <c r="CA57" s="33"/>
      <c r="CB57" s="34"/>
      <c r="CC57" s="36"/>
      <c r="CD57" s="33"/>
      <c r="CE57" s="33"/>
      <c r="CF57" s="33"/>
      <c r="CG57" s="34"/>
      <c r="CH57" s="36"/>
      <c r="CI57" s="33"/>
      <c r="CJ57" s="33"/>
      <c r="CK57" s="33"/>
      <c r="CL57" s="34"/>
      <c r="CM57" s="36"/>
      <c r="CN57" s="33"/>
      <c r="CO57" s="33"/>
      <c r="CP57" s="33"/>
      <c r="CQ57" s="34"/>
      <c r="CR57" s="36"/>
      <c r="CS57" s="33"/>
      <c r="CT57" s="33"/>
      <c r="CU57" s="33"/>
      <c r="CV57" s="34"/>
      <c r="CW57" s="56"/>
      <c r="CX57" s="56"/>
      <c r="CY57" s="56"/>
      <c r="CZ57" s="56"/>
      <c r="DA57" s="56"/>
      <c r="DB57" s="36"/>
      <c r="DC57" s="33"/>
      <c r="DD57" s="33"/>
      <c r="DE57" s="33"/>
      <c r="DF57" s="34"/>
      <c r="DG57" s="36"/>
      <c r="DH57" s="33"/>
      <c r="DI57" s="33"/>
      <c r="DJ57" s="33"/>
      <c r="DK57" s="34"/>
      <c r="DL57" s="36"/>
      <c r="DM57" s="33"/>
      <c r="DN57" s="33"/>
      <c r="DO57" s="33"/>
      <c r="DP57" s="34"/>
      <c r="DQ57" s="36"/>
      <c r="DR57" s="33"/>
      <c r="DS57" s="33"/>
      <c r="DT57" s="33"/>
      <c r="DU57" s="34"/>
      <c r="DV57" s="36"/>
      <c r="DW57" s="33"/>
      <c r="DX57" s="33"/>
      <c r="DY57" s="33"/>
      <c r="DZ57" s="34"/>
      <c r="EA57" s="5"/>
      <c r="EB57" s="6"/>
      <c r="EC57" s="7"/>
      <c r="ED57" s="55"/>
      <c r="EE57" s="55"/>
      <c r="EF57" s="55"/>
      <c r="EG57" s="55"/>
      <c r="EH57" s="55"/>
      <c r="EI57" s="55"/>
      <c r="EJ57" s="28"/>
      <c r="EK57" s="28"/>
      <c r="EL57" s="28"/>
    </row>
    <row r="58" spans="45:142" ht="12.75">
      <c r="AS58" s="35" t="s">
        <v>207</v>
      </c>
      <c r="AT58" s="98" t="s">
        <v>212</v>
      </c>
      <c r="AU58" s="98"/>
      <c r="AV58" s="98"/>
      <c r="AW58" s="98"/>
      <c r="AX58" s="99"/>
      <c r="AY58" s="35" t="str">
        <f>IF(AY60="-","-",IF(AY60=2,"○","×"))</f>
        <v>-</v>
      </c>
      <c r="AZ58" s="31"/>
      <c r="BA58" s="31"/>
      <c r="BB58" s="31"/>
      <c r="BC58" s="32"/>
      <c r="BD58" s="35" t="str">
        <f>IF(BD60="-","-",IF(BD60=2,"○","×"))</f>
        <v>-</v>
      </c>
      <c r="BE58" s="31"/>
      <c r="BF58" s="31"/>
      <c r="BG58" s="31"/>
      <c r="BH58" s="32"/>
      <c r="BI58" s="35" t="str">
        <f>IF(BI60="-","-",IF(BI60=2,"○","×"))</f>
        <v>×</v>
      </c>
      <c r="BJ58" s="31"/>
      <c r="BK58" s="31"/>
      <c r="BL58" s="31"/>
      <c r="BM58" s="32"/>
      <c r="BN58" s="35" t="str">
        <f>IF(BN60="-","-",IF(BN60=2,"○","×"))</f>
        <v>-</v>
      </c>
      <c r="BO58" s="31"/>
      <c r="BP58" s="31"/>
      <c r="BQ58" s="31"/>
      <c r="BR58" s="32"/>
      <c r="BS58" s="35" t="str">
        <f>IF(BS60="-","-",IF(BS60=2,"○","×"))</f>
        <v>×</v>
      </c>
      <c r="BT58" s="31"/>
      <c r="BU58" s="31"/>
      <c r="BV58" s="31"/>
      <c r="BW58" s="32"/>
      <c r="BX58" s="35" t="str">
        <f>IF(BX60="-","-",IF(BX60=2,"○","×"))</f>
        <v>×</v>
      </c>
      <c r="BY58" s="31"/>
      <c r="BZ58" s="31"/>
      <c r="CA58" s="31"/>
      <c r="CB58" s="32"/>
      <c r="CC58" s="35" t="str">
        <f>IF(CC60="-","-",IF(CC60=2,"○","×"))</f>
        <v>×</v>
      </c>
      <c r="CD58" s="31"/>
      <c r="CE58" s="31"/>
      <c r="CF58" s="31"/>
      <c r="CG58" s="32"/>
      <c r="CH58" s="35" t="str">
        <f>IF(CH60="-","-",IF(CH60=2,"○","×"))</f>
        <v>×</v>
      </c>
      <c r="CI58" s="31"/>
      <c r="CJ58" s="31"/>
      <c r="CK58" s="31"/>
      <c r="CL58" s="32"/>
      <c r="CM58" s="35" t="str">
        <f>IF(CM60="-","-",IF(CM60=2,"○","×"))</f>
        <v>×</v>
      </c>
      <c r="CN58" s="31"/>
      <c r="CO58" s="31"/>
      <c r="CP58" s="31"/>
      <c r="CQ58" s="32"/>
      <c r="CR58" s="35" t="str">
        <f>IF(CR60="-","-",IF(CR60=2,"○","×"))</f>
        <v>×</v>
      </c>
      <c r="CS58" s="31"/>
      <c r="CT58" s="31"/>
      <c r="CU58" s="31"/>
      <c r="CV58" s="32"/>
      <c r="CW58" s="35" t="str">
        <f>IF(CW60="-","-",IF(CW60=2,"○","×"))</f>
        <v>×</v>
      </c>
      <c r="CX58" s="31"/>
      <c r="CY58" s="31"/>
      <c r="CZ58" s="31"/>
      <c r="DA58" s="32"/>
      <c r="DB58" s="87"/>
      <c r="DC58" s="56"/>
      <c r="DD58" s="56"/>
      <c r="DE58" s="56"/>
      <c r="DF58" s="56"/>
      <c r="DG58" s="35" t="str">
        <f>IF(DG60="-","-",IF(DG60=2,"○","×"))</f>
        <v>×</v>
      </c>
      <c r="DH58" s="31"/>
      <c r="DI58" s="31"/>
      <c r="DJ58" s="31"/>
      <c r="DK58" s="32"/>
      <c r="DL58" s="35" t="str">
        <f>IF(DL60="-","-",IF(DL60=2,"○","×"))</f>
        <v>×</v>
      </c>
      <c r="DM58" s="31"/>
      <c r="DN58" s="31"/>
      <c r="DO58" s="31"/>
      <c r="DP58" s="32"/>
      <c r="DQ58" s="35" t="str">
        <f>IF(DQ60="-","-",IF(DQ60=2,"○","×"))</f>
        <v>×</v>
      </c>
      <c r="DR58" s="31"/>
      <c r="DS58" s="31"/>
      <c r="DT58" s="31"/>
      <c r="DU58" s="32"/>
      <c r="DV58" s="35" t="str">
        <f>IF(DV60="-","-",IF(DV60=2,"○","×"))</f>
        <v>×</v>
      </c>
      <c r="DW58" s="31"/>
      <c r="DX58" s="31"/>
      <c r="DY58" s="31"/>
      <c r="DZ58" s="32"/>
      <c r="EA58" s="1"/>
      <c r="EB58" s="2"/>
      <c r="EC58" s="3"/>
      <c r="ED58" s="55" t="e">
        <f>(B32+B38+B47+B56)/(A32+A38+A47+A56)</f>
        <v>#DIV/0!</v>
      </c>
      <c r="EE58" s="55"/>
      <c r="EF58" s="55"/>
      <c r="EG58" s="55" t="e">
        <f>(R31+R32+R33+R37+R38+R39+R46+R47+R48+R55+R56+R57)/(P31+P32+P33+P37+P38+P39+P46+P47+P48+P55+P56+P57)</f>
        <v>#DIV/0!</v>
      </c>
      <c r="EH58" s="55"/>
      <c r="EI58" s="55"/>
      <c r="EJ58" s="28"/>
      <c r="EK58" s="28"/>
      <c r="EL58" s="28"/>
    </row>
    <row r="59" spans="45:142" ht="12.75">
      <c r="AS59" s="53"/>
      <c r="AT59" s="98"/>
      <c r="AU59" s="98"/>
      <c r="AV59" s="98"/>
      <c r="AW59" s="98"/>
      <c r="AX59" s="99"/>
      <c r="AY59" s="36"/>
      <c r="AZ59" s="33"/>
      <c r="BA59" s="33"/>
      <c r="BB59" s="33"/>
      <c r="BC59" s="34"/>
      <c r="BD59" s="36"/>
      <c r="BE59" s="33"/>
      <c r="BF59" s="33"/>
      <c r="BG59" s="33"/>
      <c r="BH59" s="34"/>
      <c r="BI59" s="36"/>
      <c r="BJ59" s="33"/>
      <c r="BK59" s="33"/>
      <c r="BL59" s="33"/>
      <c r="BM59" s="34"/>
      <c r="BN59" s="36"/>
      <c r="BO59" s="33"/>
      <c r="BP59" s="33"/>
      <c r="BQ59" s="33"/>
      <c r="BR59" s="34"/>
      <c r="BS59" s="36"/>
      <c r="BT59" s="33"/>
      <c r="BU59" s="33"/>
      <c r="BV59" s="33"/>
      <c r="BW59" s="34"/>
      <c r="BX59" s="36"/>
      <c r="BY59" s="33"/>
      <c r="BZ59" s="33"/>
      <c r="CA59" s="33"/>
      <c r="CB59" s="34"/>
      <c r="CC59" s="36"/>
      <c r="CD59" s="33"/>
      <c r="CE59" s="33"/>
      <c r="CF59" s="33"/>
      <c r="CG59" s="34"/>
      <c r="CH59" s="36"/>
      <c r="CI59" s="33"/>
      <c r="CJ59" s="33"/>
      <c r="CK59" s="33"/>
      <c r="CL59" s="34"/>
      <c r="CM59" s="36"/>
      <c r="CN59" s="33"/>
      <c r="CO59" s="33"/>
      <c r="CP59" s="33"/>
      <c r="CQ59" s="34"/>
      <c r="CR59" s="36"/>
      <c r="CS59" s="33"/>
      <c r="CT59" s="33"/>
      <c r="CU59" s="33"/>
      <c r="CV59" s="34"/>
      <c r="CW59" s="36"/>
      <c r="CX59" s="33"/>
      <c r="CY59" s="33"/>
      <c r="CZ59" s="33"/>
      <c r="DA59" s="34"/>
      <c r="DB59" s="87"/>
      <c r="DC59" s="56"/>
      <c r="DD59" s="56"/>
      <c r="DE59" s="56"/>
      <c r="DF59" s="56"/>
      <c r="DG59" s="36"/>
      <c r="DH59" s="33"/>
      <c r="DI59" s="33"/>
      <c r="DJ59" s="33"/>
      <c r="DK59" s="34"/>
      <c r="DL59" s="36"/>
      <c r="DM59" s="33"/>
      <c r="DN59" s="33"/>
      <c r="DO59" s="33"/>
      <c r="DP59" s="34"/>
      <c r="DQ59" s="36"/>
      <c r="DR59" s="33"/>
      <c r="DS59" s="33"/>
      <c r="DT59" s="33"/>
      <c r="DU59" s="34"/>
      <c r="DV59" s="36"/>
      <c r="DW59" s="33"/>
      <c r="DX59" s="33"/>
      <c r="DY59" s="33"/>
      <c r="DZ59" s="34"/>
      <c r="EA59" s="53">
        <f>COUNTIF(AY58:BW59,"○")</f>
        <v>0</v>
      </c>
      <c r="EB59" s="37" t="s">
        <v>16</v>
      </c>
      <c r="EC59" s="37">
        <f>COUNTIF(AY58:BW59,"×")</f>
        <v>2</v>
      </c>
      <c r="ED59" s="55"/>
      <c r="EE59" s="55"/>
      <c r="EF59" s="55"/>
      <c r="EG59" s="55"/>
      <c r="EH59" s="55"/>
      <c r="EI59" s="55"/>
      <c r="EJ59" s="28"/>
      <c r="EK59" s="28"/>
      <c r="EL59" s="28"/>
    </row>
    <row r="60" spans="45:142" ht="12.75">
      <c r="AS60" s="53"/>
      <c r="AT60" s="98"/>
      <c r="AU60" s="98"/>
      <c r="AV60" s="98"/>
      <c r="AW60" s="98"/>
      <c r="AX60" s="98"/>
      <c r="AY60" s="35" t="str">
        <f>BV36</f>
        <v>-</v>
      </c>
      <c r="AZ60" s="31"/>
      <c r="BA60" s="31" t="s">
        <v>176</v>
      </c>
      <c r="BB60" s="31" t="str">
        <f>BS36</f>
        <v>-</v>
      </c>
      <c r="BC60" s="32"/>
      <c r="BD60" s="35" t="str">
        <f>BV40</f>
        <v>-</v>
      </c>
      <c r="BE60" s="31"/>
      <c r="BF60" s="31" t="s">
        <v>176</v>
      </c>
      <c r="BG60" s="31" t="str">
        <f>BS40</f>
        <v>-</v>
      </c>
      <c r="BH60" s="32"/>
      <c r="BI60" s="35">
        <f>BV44</f>
        <v>0</v>
      </c>
      <c r="BJ60" s="31"/>
      <c r="BK60" s="31" t="s">
        <v>176</v>
      </c>
      <c r="BL60" s="31">
        <f>BS44</f>
        <v>0</v>
      </c>
      <c r="BM60" s="32"/>
      <c r="BN60" s="35" t="str">
        <f>BV48</f>
        <v>-</v>
      </c>
      <c r="BO60" s="31"/>
      <c r="BP60" s="31" t="s">
        <v>176</v>
      </c>
      <c r="BQ60" s="31" t="str">
        <f>BS48</f>
        <v>-</v>
      </c>
      <c r="BR60" s="32"/>
      <c r="BS60" s="35">
        <f>CA52</f>
        <v>0</v>
      </c>
      <c r="BT60" s="31"/>
      <c r="BU60" s="31" t="s">
        <v>176</v>
      </c>
      <c r="BV60" s="31">
        <f>BX52</f>
        <v>0</v>
      </c>
      <c r="BW60" s="32"/>
      <c r="BX60" s="35">
        <f>CK44</f>
        <v>0</v>
      </c>
      <c r="BY60" s="31"/>
      <c r="BZ60" s="31" t="s">
        <v>176</v>
      </c>
      <c r="CA60" s="31">
        <f>CH44</f>
        <v>0</v>
      </c>
      <c r="CB60" s="32"/>
      <c r="CC60" s="35">
        <f>CK48</f>
        <v>0</v>
      </c>
      <c r="CD60" s="31"/>
      <c r="CE60" s="31" t="s">
        <v>176</v>
      </c>
      <c r="CF60" s="31">
        <f>CH48</f>
        <v>0</v>
      </c>
      <c r="CG60" s="32"/>
      <c r="CH60" s="35">
        <f>CP48</f>
        <v>0</v>
      </c>
      <c r="CI60" s="31"/>
      <c r="CJ60" s="31" t="s">
        <v>176</v>
      </c>
      <c r="CK60" s="31">
        <f>CM48</f>
        <v>0</v>
      </c>
      <c r="CL60" s="32"/>
      <c r="CM60" s="35">
        <f>CU48</f>
        <v>0</v>
      </c>
      <c r="CN60" s="31"/>
      <c r="CO60" s="31" t="s">
        <v>176</v>
      </c>
      <c r="CP60" s="31">
        <f>CR48</f>
        <v>0</v>
      </c>
      <c r="CQ60" s="32"/>
      <c r="CR60" s="35">
        <f>CZ48</f>
        <v>0</v>
      </c>
      <c r="CS60" s="31"/>
      <c r="CT60" s="31" t="s">
        <v>176</v>
      </c>
      <c r="CU60" s="31">
        <f>CW48</f>
        <v>0</v>
      </c>
      <c r="CV60" s="32"/>
      <c r="CW60" s="35">
        <f>DE48</f>
        <v>0</v>
      </c>
      <c r="CX60" s="31"/>
      <c r="CY60" s="31" t="s">
        <v>176</v>
      </c>
      <c r="CZ60" s="31">
        <f>DB48</f>
        <v>0</v>
      </c>
      <c r="DA60" s="32"/>
      <c r="DB60" s="56"/>
      <c r="DC60" s="56"/>
      <c r="DD60" s="56"/>
      <c r="DE60" s="56"/>
      <c r="DF60" s="56"/>
      <c r="DG60" s="35">
        <f>FC52</f>
        <v>0</v>
      </c>
      <c r="DH60" s="31"/>
      <c r="DI60" s="31" t="s">
        <v>176</v>
      </c>
      <c r="DJ60" s="31">
        <f>EZ52</f>
        <v>0</v>
      </c>
      <c r="DK60" s="32"/>
      <c r="DL60" s="35">
        <f>FH52</f>
        <v>0</v>
      </c>
      <c r="DM60" s="31"/>
      <c r="DN60" s="31" t="s">
        <v>176</v>
      </c>
      <c r="DO60" s="31">
        <f>FE52</f>
        <v>0</v>
      </c>
      <c r="DP60" s="32"/>
      <c r="DQ60" s="35">
        <f>FM52</f>
        <v>0</v>
      </c>
      <c r="DR60" s="31"/>
      <c r="DS60" s="31" t="s">
        <v>176</v>
      </c>
      <c r="DT60" s="31">
        <f>FJ52</f>
        <v>0</v>
      </c>
      <c r="DU60" s="32"/>
      <c r="DV60" s="35">
        <f>FR52</f>
        <v>0</v>
      </c>
      <c r="DW60" s="31"/>
      <c r="DX60" s="31" t="s">
        <v>176</v>
      </c>
      <c r="DY60" s="31">
        <f>FO52</f>
        <v>0</v>
      </c>
      <c r="DZ60" s="32"/>
      <c r="EA60" s="53"/>
      <c r="EB60" s="37"/>
      <c r="EC60" s="37"/>
      <c r="ED60" s="55"/>
      <c r="EE60" s="55"/>
      <c r="EF60" s="55"/>
      <c r="EG60" s="55"/>
      <c r="EH60" s="55"/>
      <c r="EI60" s="55"/>
      <c r="EJ60" s="28"/>
      <c r="EK60" s="28"/>
      <c r="EL60" s="28"/>
    </row>
    <row r="61" spans="45:142" ht="12.75">
      <c r="AS61" s="36"/>
      <c r="AT61" s="98"/>
      <c r="AU61" s="98"/>
      <c r="AV61" s="98"/>
      <c r="AW61" s="98"/>
      <c r="AX61" s="98"/>
      <c r="AY61" s="36"/>
      <c r="AZ61" s="33"/>
      <c r="BA61" s="33"/>
      <c r="BB61" s="33"/>
      <c r="BC61" s="34"/>
      <c r="BD61" s="36"/>
      <c r="BE61" s="33"/>
      <c r="BF61" s="33"/>
      <c r="BG61" s="33"/>
      <c r="BH61" s="34"/>
      <c r="BI61" s="36"/>
      <c r="BJ61" s="33"/>
      <c r="BK61" s="33"/>
      <c r="BL61" s="33"/>
      <c r="BM61" s="34"/>
      <c r="BN61" s="36"/>
      <c r="BO61" s="33"/>
      <c r="BP61" s="33"/>
      <c r="BQ61" s="33"/>
      <c r="BR61" s="34"/>
      <c r="BS61" s="36"/>
      <c r="BT61" s="33"/>
      <c r="BU61" s="33"/>
      <c r="BV61" s="33"/>
      <c r="BW61" s="34"/>
      <c r="BX61" s="36"/>
      <c r="BY61" s="33"/>
      <c r="BZ61" s="33"/>
      <c r="CA61" s="33"/>
      <c r="CB61" s="34"/>
      <c r="CC61" s="36"/>
      <c r="CD61" s="33"/>
      <c r="CE61" s="33"/>
      <c r="CF61" s="33"/>
      <c r="CG61" s="34"/>
      <c r="CH61" s="36"/>
      <c r="CI61" s="33"/>
      <c r="CJ61" s="33"/>
      <c r="CK61" s="33"/>
      <c r="CL61" s="34"/>
      <c r="CM61" s="36"/>
      <c r="CN61" s="33"/>
      <c r="CO61" s="33"/>
      <c r="CP61" s="33"/>
      <c r="CQ61" s="34"/>
      <c r="CR61" s="36"/>
      <c r="CS61" s="33"/>
      <c r="CT61" s="33"/>
      <c r="CU61" s="33"/>
      <c r="CV61" s="34"/>
      <c r="CW61" s="36"/>
      <c r="CX61" s="33"/>
      <c r="CY61" s="33"/>
      <c r="CZ61" s="33"/>
      <c r="DA61" s="34"/>
      <c r="DB61" s="56"/>
      <c r="DC61" s="56"/>
      <c r="DD61" s="56"/>
      <c r="DE61" s="56"/>
      <c r="DF61" s="56"/>
      <c r="DG61" s="36"/>
      <c r="DH61" s="33"/>
      <c r="DI61" s="33"/>
      <c r="DJ61" s="33"/>
      <c r="DK61" s="34"/>
      <c r="DL61" s="36"/>
      <c r="DM61" s="33"/>
      <c r="DN61" s="33"/>
      <c r="DO61" s="33"/>
      <c r="DP61" s="34"/>
      <c r="DQ61" s="36"/>
      <c r="DR61" s="33"/>
      <c r="DS61" s="33"/>
      <c r="DT61" s="33"/>
      <c r="DU61" s="34"/>
      <c r="DV61" s="36"/>
      <c r="DW61" s="33"/>
      <c r="DX61" s="33"/>
      <c r="DY61" s="33"/>
      <c r="DZ61" s="34"/>
      <c r="EA61" s="5"/>
      <c r="EB61" s="6"/>
      <c r="EC61" s="7"/>
      <c r="ED61" s="55"/>
      <c r="EE61" s="55"/>
      <c r="EF61" s="55"/>
      <c r="EG61" s="55"/>
      <c r="EH61" s="55"/>
      <c r="EI61" s="55"/>
      <c r="EJ61" s="28"/>
      <c r="EK61" s="28"/>
      <c r="EL61" s="28"/>
    </row>
    <row r="62" spans="45:142" ht="12.75">
      <c r="AS62" s="35" t="s">
        <v>206</v>
      </c>
      <c r="AT62" s="98" t="s">
        <v>211</v>
      </c>
      <c r="AU62" s="98"/>
      <c r="AV62" s="98"/>
      <c r="AW62" s="98"/>
      <c r="AX62" s="99"/>
      <c r="AY62" s="35" t="str">
        <f>IF(AY64="-","-",IF(AY64=2,"○","×"))</f>
        <v>-</v>
      </c>
      <c r="AZ62" s="31"/>
      <c r="BA62" s="31"/>
      <c r="BB62" s="31"/>
      <c r="BC62" s="32"/>
      <c r="BD62" s="35" t="str">
        <f>IF(BD64="-","-",IF(BD64=2,"○","×"))</f>
        <v>×</v>
      </c>
      <c r="BE62" s="31"/>
      <c r="BF62" s="31"/>
      <c r="BG62" s="31"/>
      <c r="BH62" s="32"/>
      <c r="BI62" s="35" t="str">
        <f>IF(BI64="-","-",IF(BI64=2,"○","×"))</f>
        <v>-</v>
      </c>
      <c r="BJ62" s="31"/>
      <c r="BK62" s="31"/>
      <c r="BL62" s="31"/>
      <c r="BM62" s="32"/>
      <c r="BN62" s="35" t="str">
        <f>IF(BN64="-","-",IF(BN64=2,"○","×"))</f>
        <v>-</v>
      </c>
      <c r="BO62" s="31"/>
      <c r="BP62" s="31"/>
      <c r="BQ62" s="31"/>
      <c r="BR62" s="32"/>
      <c r="BS62" s="35" t="str">
        <f>IF(BS64="-","-",IF(BS64=2,"○","×"))</f>
        <v>×</v>
      </c>
      <c r="BT62" s="31"/>
      <c r="BU62" s="31"/>
      <c r="BV62" s="31"/>
      <c r="BW62" s="32"/>
      <c r="BX62" s="35" t="str">
        <f>IF(BX64="-","-",IF(BX64=2,"○","×"))</f>
        <v>×</v>
      </c>
      <c r="BY62" s="31"/>
      <c r="BZ62" s="31"/>
      <c r="CA62" s="31"/>
      <c r="CB62" s="32"/>
      <c r="CC62" s="35" t="str">
        <f>IF(CC64="-","-",IF(CC64=2,"○","×"))</f>
        <v>×</v>
      </c>
      <c r="CD62" s="31"/>
      <c r="CE62" s="31"/>
      <c r="CF62" s="31"/>
      <c r="CG62" s="32"/>
      <c r="CH62" s="35" t="str">
        <f>IF(CH64="-","-",IF(CH64=2,"○","×"))</f>
        <v>×</v>
      </c>
      <c r="CI62" s="31"/>
      <c r="CJ62" s="31"/>
      <c r="CK62" s="31"/>
      <c r="CL62" s="32"/>
      <c r="CM62" s="35" t="str">
        <f>IF(CM64="-","-",IF(CM64=2,"○","×"))</f>
        <v>×</v>
      </c>
      <c r="CN62" s="31"/>
      <c r="CO62" s="31"/>
      <c r="CP62" s="31"/>
      <c r="CQ62" s="32"/>
      <c r="CR62" s="35" t="str">
        <f>IF(CR64="-","-",IF(CR64=2,"○","×"))</f>
        <v>×</v>
      </c>
      <c r="CS62" s="31"/>
      <c r="CT62" s="31"/>
      <c r="CU62" s="31"/>
      <c r="CV62" s="32"/>
      <c r="CW62" s="35" t="str">
        <f>IF(CW64="-","-",IF(CW64=2,"○","×"))</f>
        <v>×</v>
      </c>
      <c r="CX62" s="31"/>
      <c r="CY62" s="31"/>
      <c r="CZ62" s="31"/>
      <c r="DA62" s="32"/>
      <c r="DB62" s="35" t="str">
        <f>IF(DB64="-","-",IF(DB64=2,"○","×"))</f>
        <v>×</v>
      </c>
      <c r="DC62" s="31"/>
      <c r="DD62" s="31"/>
      <c r="DE62" s="31"/>
      <c r="DF62" s="32"/>
      <c r="DG62" s="87"/>
      <c r="DH62" s="56"/>
      <c r="DI62" s="56"/>
      <c r="DJ62" s="56"/>
      <c r="DK62" s="56"/>
      <c r="DL62" s="35" t="str">
        <f>IF(DL64="-","-",IF(DL64=2,"○","×"))</f>
        <v>×</v>
      </c>
      <c r="DM62" s="31"/>
      <c r="DN62" s="31"/>
      <c r="DO62" s="31"/>
      <c r="DP62" s="32"/>
      <c r="DQ62" s="35" t="str">
        <f>IF(DQ64="-","-",IF(DQ64=2,"○","×"))</f>
        <v>×</v>
      </c>
      <c r="DR62" s="31"/>
      <c r="DS62" s="31"/>
      <c r="DT62" s="31"/>
      <c r="DU62" s="32"/>
      <c r="DV62" s="35" t="str">
        <f>IF(DV64="-","-",IF(DV64=2,"○","×"))</f>
        <v>×</v>
      </c>
      <c r="DW62" s="31"/>
      <c r="DX62" s="31"/>
      <c r="DY62" s="31"/>
      <c r="DZ62" s="32"/>
      <c r="EA62" s="1"/>
      <c r="EB62" s="2"/>
      <c r="EC62" s="3"/>
      <c r="ED62" s="55" t="e">
        <f>(B36+B42+B51+B60)/(A36+A42+A51+A60)</f>
        <v>#DIV/0!</v>
      </c>
      <c r="EE62" s="55"/>
      <c r="EF62" s="55"/>
      <c r="EG62" s="55" t="e">
        <f>(R35+R36+R37+R41+R42+R43+R50+R51+R52+R59+R60+R61)/(P35+P36+P37+P41+P42+P43+P50+P51+P52+P59+P60+P61)</f>
        <v>#DIV/0!</v>
      </c>
      <c r="EH62" s="55"/>
      <c r="EI62" s="55"/>
      <c r="EJ62" s="28"/>
      <c r="EK62" s="28"/>
      <c r="EL62" s="28"/>
    </row>
    <row r="63" spans="45:142" ht="12.75">
      <c r="AS63" s="53"/>
      <c r="AT63" s="98"/>
      <c r="AU63" s="98"/>
      <c r="AV63" s="98"/>
      <c r="AW63" s="98"/>
      <c r="AX63" s="99"/>
      <c r="AY63" s="36"/>
      <c r="AZ63" s="33"/>
      <c r="BA63" s="33"/>
      <c r="BB63" s="33"/>
      <c r="BC63" s="34"/>
      <c r="BD63" s="36"/>
      <c r="BE63" s="33"/>
      <c r="BF63" s="33"/>
      <c r="BG63" s="33"/>
      <c r="BH63" s="34"/>
      <c r="BI63" s="36"/>
      <c r="BJ63" s="33"/>
      <c r="BK63" s="33"/>
      <c r="BL63" s="33"/>
      <c r="BM63" s="34"/>
      <c r="BN63" s="36"/>
      <c r="BO63" s="33"/>
      <c r="BP63" s="33"/>
      <c r="BQ63" s="33"/>
      <c r="BR63" s="34"/>
      <c r="BS63" s="36"/>
      <c r="BT63" s="33"/>
      <c r="BU63" s="33"/>
      <c r="BV63" s="33"/>
      <c r="BW63" s="34"/>
      <c r="BX63" s="36"/>
      <c r="BY63" s="33"/>
      <c r="BZ63" s="33"/>
      <c r="CA63" s="33"/>
      <c r="CB63" s="34"/>
      <c r="CC63" s="36"/>
      <c r="CD63" s="33"/>
      <c r="CE63" s="33"/>
      <c r="CF63" s="33"/>
      <c r="CG63" s="34"/>
      <c r="CH63" s="36"/>
      <c r="CI63" s="33"/>
      <c r="CJ63" s="33"/>
      <c r="CK63" s="33"/>
      <c r="CL63" s="34"/>
      <c r="CM63" s="36"/>
      <c r="CN63" s="33"/>
      <c r="CO63" s="33"/>
      <c r="CP63" s="33"/>
      <c r="CQ63" s="34"/>
      <c r="CR63" s="36"/>
      <c r="CS63" s="33"/>
      <c r="CT63" s="33"/>
      <c r="CU63" s="33"/>
      <c r="CV63" s="34"/>
      <c r="CW63" s="36"/>
      <c r="CX63" s="33"/>
      <c r="CY63" s="33"/>
      <c r="CZ63" s="33"/>
      <c r="DA63" s="34"/>
      <c r="DB63" s="36"/>
      <c r="DC63" s="33"/>
      <c r="DD63" s="33"/>
      <c r="DE63" s="33"/>
      <c r="DF63" s="34"/>
      <c r="DG63" s="87"/>
      <c r="DH63" s="56"/>
      <c r="DI63" s="56"/>
      <c r="DJ63" s="56"/>
      <c r="DK63" s="56"/>
      <c r="DL63" s="36"/>
      <c r="DM63" s="33"/>
      <c r="DN63" s="33"/>
      <c r="DO63" s="33"/>
      <c r="DP63" s="34"/>
      <c r="DQ63" s="36"/>
      <c r="DR63" s="33"/>
      <c r="DS63" s="33"/>
      <c r="DT63" s="33"/>
      <c r="DU63" s="34"/>
      <c r="DV63" s="36"/>
      <c r="DW63" s="33"/>
      <c r="DX63" s="33"/>
      <c r="DY63" s="33"/>
      <c r="DZ63" s="34"/>
      <c r="EA63" s="53">
        <f>COUNTIF(AY62:BW63,"○")</f>
        <v>0</v>
      </c>
      <c r="EB63" s="37" t="s">
        <v>16</v>
      </c>
      <c r="EC63" s="37">
        <f>COUNTIF(AY62:BW63,"×")</f>
        <v>2</v>
      </c>
      <c r="ED63" s="55"/>
      <c r="EE63" s="55"/>
      <c r="EF63" s="55"/>
      <c r="EG63" s="55"/>
      <c r="EH63" s="55"/>
      <c r="EI63" s="55"/>
      <c r="EJ63" s="28"/>
      <c r="EK63" s="28"/>
      <c r="EL63" s="28"/>
    </row>
    <row r="64" spans="45:142" ht="12.75">
      <c r="AS64" s="53"/>
      <c r="AT64" s="98"/>
      <c r="AU64" s="98"/>
      <c r="AV64" s="98"/>
      <c r="AW64" s="98"/>
      <c r="AX64" s="98"/>
      <c r="AY64" s="35" t="str">
        <f>BV40</f>
        <v>-</v>
      </c>
      <c r="AZ64" s="31"/>
      <c r="BA64" s="31" t="s">
        <v>176</v>
      </c>
      <c r="BB64" s="31" t="str">
        <f>BS40</f>
        <v>-</v>
      </c>
      <c r="BC64" s="32"/>
      <c r="BD64" s="35">
        <f>BV44</f>
        <v>0</v>
      </c>
      <c r="BE64" s="31"/>
      <c r="BF64" s="31" t="s">
        <v>176</v>
      </c>
      <c r="BG64" s="31">
        <f>BS44</f>
        <v>0</v>
      </c>
      <c r="BH64" s="32"/>
      <c r="BI64" s="35" t="str">
        <f>BV48</f>
        <v>-</v>
      </c>
      <c r="BJ64" s="31"/>
      <c r="BK64" s="31" t="s">
        <v>176</v>
      </c>
      <c r="BL64" s="31" t="str">
        <f>BS48</f>
        <v>-</v>
      </c>
      <c r="BM64" s="32"/>
      <c r="BN64" s="35" t="str">
        <f>BV52</f>
        <v>-</v>
      </c>
      <c r="BO64" s="31"/>
      <c r="BP64" s="31" t="s">
        <v>176</v>
      </c>
      <c r="BQ64" s="31" t="str">
        <f>BS52</f>
        <v>-</v>
      </c>
      <c r="BR64" s="32"/>
      <c r="BS64" s="35">
        <f>CA56</f>
        <v>0</v>
      </c>
      <c r="BT64" s="31"/>
      <c r="BU64" s="31" t="s">
        <v>176</v>
      </c>
      <c r="BV64" s="31">
        <f>BX56</f>
        <v>0</v>
      </c>
      <c r="BW64" s="32"/>
      <c r="BX64" s="35">
        <f>CK48</f>
        <v>0</v>
      </c>
      <c r="BY64" s="31"/>
      <c r="BZ64" s="31" t="s">
        <v>176</v>
      </c>
      <c r="CA64" s="31">
        <f>CH48</f>
        <v>0</v>
      </c>
      <c r="CB64" s="32"/>
      <c r="CC64" s="35">
        <f>CK52</f>
        <v>0</v>
      </c>
      <c r="CD64" s="31"/>
      <c r="CE64" s="31" t="s">
        <v>176</v>
      </c>
      <c r="CF64" s="31">
        <f>CH52</f>
        <v>0</v>
      </c>
      <c r="CG64" s="32"/>
      <c r="CH64" s="35">
        <f>CP52</f>
        <v>0</v>
      </c>
      <c r="CI64" s="31"/>
      <c r="CJ64" s="31" t="s">
        <v>176</v>
      </c>
      <c r="CK64" s="31">
        <f>CM52</f>
        <v>0</v>
      </c>
      <c r="CL64" s="32"/>
      <c r="CM64" s="35">
        <f>CU52</f>
        <v>0</v>
      </c>
      <c r="CN64" s="31"/>
      <c r="CO64" s="31" t="s">
        <v>176</v>
      </c>
      <c r="CP64" s="31">
        <f>CR52</f>
        <v>0</v>
      </c>
      <c r="CQ64" s="32"/>
      <c r="CR64" s="35">
        <f>CZ52</f>
        <v>0</v>
      </c>
      <c r="CS64" s="31"/>
      <c r="CT64" s="31" t="s">
        <v>176</v>
      </c>
      <c r="CU64" s="31">
        <f>CW52</f>
        <v>0</v>
      </c>
      <c r="CV64" s="32"/>
      <c r="CW64" s="35">
        <f>DE52</f>
        <v>0</v>
      </c>
      <c r="CX64" s="31"/>
      <c r="CY64" s="31" t="s">
        <v>176</v>
      </c>
      <c r="CZ64" s="31">
        <f>DB52</f>
        <v>0</v>
      </c>
      <c r="DA64" s="32"/>
      <c r="DB64" s="35">
        <f>DJ52</f>
        <v>0</v>
      </c>
      <c r="DC64" s="31"/>
      <c r="DD64" s="31" t="s">
        <v>176</v>
      </c>
      <c r="DE64" s="31">
        <f>DG52</f>
        <v>0</v>
      </c>
      <c r="DF64" s="32"/>
      <c r="DG64" s="56"/>
      <c r="DH64" s="56"/>
      <c r="DI64" s="56"/>
      <c r="DJ64" s="56"/>
      <c r="DK64" s="56"/>
      <c r="DL64" s="35">
        <f>FH56</f>
        <v>0</v>
      </c>
      <c r="DM64" s="31"/>
      <c r="DN64" s="31" t="s">
        <v>176</v>
      </c>
      <c r="DO64" s="31">
        <f>FE56</f>
        <v>0</v>
      </c>
      <c r="DP64" s="32"/>
      <c r="DQ64" s="35">
        <f>FM56</f>
        <v>0</v>
      </c>
      <c r="DR64" s="31"/>
      <c r="DS64" s="31" t="s">
        <v>176</v>
      </c>
      <c r="DT64" s="31">
        <f>FJ56</f>
        <v>0</v>
      </c>
      <c r="DU64" s="32"/>
      <c r="DV64" s="35">
        <f>FR56</f>
        <v>0</v>
      </c>
      <c r="DW64" s="31"/>
      <c r="DX64" s="31" t="s">
        <v>176</v>
      </c>
      <c r="DY64" s="31">
        <f>FO56</f>
        <v>0</v>
      </c>
      <c r="DZ64" s="32"/>
      <c r="EA64" s="53"/>
      <c r="EB64" s="37"/>
      <c r="EC64" s="37"/>
      <c r="ED64" s="55"/>
      <c r="EE64" s="55"/>
      <c r="EF64" s="55"/>
      <c r="EG64" s="55"/>
      <c r="EH64" s="55"/>
      <c r="EI64" s="55"/>
      <c r="EJ64" s="28"/>
      <c r="EK64" s="28"/>
      <c r="EL64" s="28"/>
    </row>
    <row r="65" spans="45:142" ht="12.75">
      <c r="AS65" s="36"/>
      <c r="AT65" s="98"/>
      <c r="AU65" s="98"/>
      <c r="AV65" s="98"/>
      <c r="AW65" s="98"/>
      <c r="AX65" s="98"/>
      <c r="AY65" s="36"/>
      <c r="AZ65" s="33"/>
      <c r="BA65" s="33"/>
      <c r="BB65" s="33"/>
      <c r="BC65" s="34"/>
      <c r="BD65" s="36"/>
      <c r="BE65" s="33"/>
      <c r="BF65" s="33"/>
      <c r="BG65" s="33"/>
      <c r="BH65" s="34"/>
      <c r="BI65" s="36"/>
      <c r="BJ65" s="33"/>
      <c r="BK65" s="33"/>
      <c r="BL65" s="33"/>
      <c r="BM65" s="34"/>
      <c r="BN65" s="36"/>
      <c r="BO65" s="33"/>
      <c r="BP65" s="33"/>
      <c r="BQ65" s="33"/>
      <c r="BR65" s="34"/>
      <c r="BS65" s="36"/>
      <c r="BT65" s="33"/>
      <c r="BU65" s="33"/>
      <c r="BV65" s="33"/>
      <c r="BW65" s="34"/>
      <c r="BX65" s="36"/>
      <c r="BY65" s="33"/>
      <c r="BZ65" s="33"/>
      <c r="CA65" s="33"/>
      <c r="CB65" s="34"/>
      <c r="CC65" s="36"/>
      <c r="CD65" s="33"/>
      <c r="CE65" s="33"/>
      <c r="CF65" s="33"/>
      <c r="CG65" s="34"/>
      <c r="CH65" s="36"/>
      <c r="CI65" s="33"/>
      <c r="CJ65" s="33"/>
      <c r="CK65" s="33"/>
      <c r="CL65" s="34"/>
      <c r="CM65" s="36"/>
      <c r="CN65" s="33"/>
      <c r="CO65" s="33"/>
      <c r="CP65" s="33"/>
      <c r="CQ65" s="34"/>
      <c r="CR65" s="36"/>
      <c r="CS65" s="33"/>
      <c r="CT65" s="33"/>
      <c r="CU65" s="33"/>
      <c r="CV65" s="34"/>
      <c r="CW65" s="36"/>
      <c r="CX65" s="33"/>
      <c r="CY65" s="33"/>
      <c r="CZ65" s="33"/>
      <c r="DA65" s="34"/>
      <c r="DB65" s="36"/>
      <c r="DC65" s="33"/>
      <c r="DD65" s="33"/>
      <c r="DE65" s="33"/>
      <c r="DF65" s="34"/>
      <c r="DG65" s="56"/>
      <c r="DH65" s="56"/>
      <c r="DI65" s="56"/>
      <c r="DJ65" s="56"/>
      <c r="DK65" s="56"/>
      <c r="DL65" s="36"/>
      <c r="DM65" s="33"/>
      <c r="DN65" s="33"/>
      <c r="DO65" s="33"/>
      <c r="DP65" s="34"/>
      <c r="DQ65" s="36"/>
      <c r="DR65" s="33"/>
      <c r="DS65" s="33"/>
      <c r="DT65" s="33"/>
      <c r="DU65" s="34"/>
      <c r="DV65" s="36"/>
      <c r="DW65" s="33"/>
      <c r="DX65" s="33"/>
      <c r="DY65" s="33"/>
      <c r="DZ65" s="34"/>
      <c r="EA65" s="5"/>
      <c r="EB65" s="6"/>
      <c r="EC65" s="7"/>
      <c r="ED65" s="55"/>
      <c r="EE65" s="55"/>
      <c r="EF65" s="55"/>
      <c r="EG65" s="55"/>
      <c r="EH65" s="55"/>
      <c r="EI65" s="55"/>
      <c r="EJ65" s="28"/>
      <c r="EK65" s="28"/>
      <c r="EL65" s="28"/>
    </row>
    <row r="66" spans="45:142" ht="12.75">
      <c r="AS66" s="35" t="s">
        <v>205</v>
      </c>
      <c r="AT66" s="98"/>
      <c r="AU66" s="98"/>
      <c r="AV66" s="98"/>
      <c r="AW66" s="98"/>
      <c r="AX66" s="99"/>
      <c r="AY66" s="35" t="str">
        <f>IF(AY68="-","-",IF(AY68=2,"○","×"))</f>
        <v>×</v>
      </c>
      <c r="AZ66" s="31"/>
      <c r="BA66" s="31"/>
      <c r="BB66" s="31"/>
      <c r="BC66" s="32"/>
      <c r="BD66" s="35" t="str">
        <f>IF(BD68="-","-",IF(BD68=2,"○","×"))</f>
        <v>-</v>
      </c>
      <c r="BE66" s="31"/>
      <c r="BF66" s="31"/>
      <c r="BG66" s="31"/>
      <c r="BH66" s="32"/>
      <c r="BI66" s="35" t="str">
        <f>IF(BI68="-","-",IF(BI68=2,"○","×"))</f>
        <v>-</v>
      </c>
      <c r="BJ66" s="31"/>
      <c r="BK66" s="31"/>
      <c r="BL66" s="31"/>
      <c r="BM66" s="32"/>
      <c r="BN66" s="35" t="str">
        <f>IF(BN68="-","-",IF(BN68=2,"○","×"))</f>
        <v>×</v>
      </c>
      <c r="BO66" s="31"/>
      <c r="BP66" s="31"/>
      <c r="BQ66" s="31"/>
      <c r="BR66" s="32"/>
      <c r="BS66" s="35" t="str">
        <f>IF(BS68="-","-",IF(BS68=2,"○","×"))</f>
        <v>×</v>
      </c>
      <c r="BT66" s="31"/>
      <c r="BU66" s="31"/>
      <c r="BV66" s="31"/>
      <c r="BW66" s="32"/>
      <c r="BX66" s="35" t="str">
        <f>IF(BX68="-","-",IF(BX68=2,"○","×"))</f>
        <v>×</v>
      </c>
      <c r="BY66" s="31"/>
      <c r="BZ66" s="31"/>
      <c r="CA66" s="31"/>
      <c r="CB66" s="32"/>
      <c r="CC66" s="35" t="str">
        <f>IF(CC68="-","-",IF(CC68=2,"○","×"))</f>
        <v>×</v>
      </c>
      <c r="CD66" s="31"/>
      <c r="CE66" s="31"/>
      <c r="CF66" s="31"/>
      <c r="CG66" s="32"/>
      <c r="CH66" s="35" t="str">
        <f>IF(CH68="-","-",IF(CH68=2,"○","×"))</f>
        <v>×</v>
      </c>
      <c r="CI66" s="31"/>
      <c r="CJ66" s="31"/>
      <c r="CK66" s="31"/>
      <c r="CL66" s="32"/>
      <c r="CM66" s="35" t="str">
        <f>IF(CM68="-","-",IF(CM68=2,"○","×"))</f>
        <v>×</v>
      </c>
      <c r="CN66" s="31"/>
      <c r="CO66" s="31"/>
      <c r="CP66" s="31"/>
      <c r="CQ66" s="32"/>
      <c r="CR66" s="35" t="str">
        <f>IF(CR68="-","-",IF(CR68=2,"○","×"))</f>
        <v>×</v>
      </c>
      <c r="CS66" s="31"/>
      <c r="CT66" s="31"/>
      <c r="CU66" s="31"/>
      <c r="CV66" s="32"/>
      <c r="CW66" s="35" t="str">
        <f>IF(CW68="-","-",IF(CW68=2,"○","×"))</f>
        <v>×</v>
      </c>
      <c r="CX66" s="31"/>
      <c r="CY66" s="31"/>
      <c r="CZ66" s="31"/>
      <c r="DA66" s="32"/>
      <c r="DB66" s="35" t="str">
        <f>IF(DB68="-","-",IF(DB68=2,"○","×"))</f>
        <v>×</v>
      </c>
      <c r="DC66" s="31"/>
      <c r="DD66" s="31"/>
      <c r="DE66" s="31"/>
      <c r="DF66" s="32"/>
      <c r="DG66" s="35" t="str">
        <f>IF(DG68="-","-",IF(DG68=2,"○","×"))</f>
        <v>×</v>
      </c>
      <c r="DH66" s="31"/>
      <c r="DI66" s="31"/>
      <c r="DJ66" s="31"/>
      <c r="DK66" s="32"/>
      <c r="DL66" s="87"/>
      <c r="DM66" s="56"/>
      <c r="DN66" s="56"/>
      <c r="DO66" s="56"/>
      <c r="DP66" s="56"/>
      <c r="DQ66" s="35" t="str">
        <f>IF(DQ68="-","-",IF(DQ68=2,"○","×"))</f>
        <v>×</v>
      </c>
      <c r="DR66" s="31"/>
      <c r="DS66" s="31"/>
      <c r="DT66" s="31"/>
      <c r="DU66" s="32"/>
      <c r="DV66" s="35" t="str">
        <f>IF(DV68="-","-",IF(DV68=2,"○","×"))</f>
        <v>×</v>
      </c>
      <c r="DW66" s="31"/>
      <c r="DX66" s="31"/>
      <c r="DY66" s="31"/>
      <c r="DZ66" s="32"/>
      <c r="EA66" s="1"/>
      <c r="EB66" s="2"/>
      <c r="EC66" s="3"/>
      <c r="ED66" s="55" t="e">
        <f>(B40+B46+B55+B64)/(A40+A46+A55+A64)</f>
        <v>#DIV/0!</v>
      </c>
      <c r="EE66" s="55"/>
      <c r="EF66" s="55"/>
      <c r="EG66" s="55" t="e">
        <f>(R39+R40+R41+R45+R46+R47+R54+R55+R56+R63+R64+R65)/(P39+P40+P41+P45+P46+P47+P54+P55+P56+P63+P64+P65)</f>
        <v>#DIV/0!</v>
      </c>
      <c r="EH66" s="55"/>
      <c r="EI66" s="55"/>
      <c r="EJ66" s="28"/>
      <c r="EK66" s="28"/>
      <c r="EL66" s="28"/>
    </row>
    <row r="67" spans="45:142" ht="12.75">
      <c r="AS67" s="53"/>
      <c r="AT67" s="98"/>
      <c r="AU67" s="98"/>
      <c r="AV67" s="98"/>
      <c r="AW67" s="98"/>
      <c r="AX67" s="99"/>
      <c r="AY67" s="36"/>
      <c r="AZ67" s="33"/>
      <c r="BA67" s="33"/>
      <c r="BB67" s="33"/>
      <c r="BC67" s="34"/>
      <c r="BD67" s="36"/>
      <c r="BE67" s="33"/>
      <c r="BF67" s="33"/>
      <c r="BG67" s="33"/>
      <c r="BH67" s="34"/>
      <c r="BI67" s="36"/>
      <c r="BJ67" s="33"/>
      <c r="BK67" s="33"/>
      <c r="BL67" s="33"/>
      <c r="BM67" s="34"/>
      <c r="BN67" s="36"/>
      <c r="BO67" s="33"/>
      <c r="BP67" s="33"/>
      <c r="BQ67" s="33"/>
      <c r="BR67" s="34"/>
      <c r="BS67" s="36"/>
      <c r="BT67" s="33"/>
      <c r="BU67" s="33"/>
      <c r="BV67" s="33"/>
      <c r="BW67" s="34"/>
      <c r="BX67" s="36"/>
      <c r="BY67" s="33"/>
      <c r="BZ67" s="33"/>
      <c r="CA67" s="33"/>
      <c r="CB67" s="34"/>
      <c r="CC67" s="36"/>
      <c r="CD67" s="33"/>
      <c r="CE67" s="33"/>
      <c r="CF67" s="33"/>
      <c r="CG67" s="34"/>
      <c r="CH67" s="36"/>
      <c r="CI67" s="33"/>
      <c r="CJ67" s="33"/>
      <c r="CK67" s="33"/>
      <c r="CL67" s="34"/>
      <c r="CM67" s="36"/>
      <c r="CN67" s="33"/>
      <c r="CO67" s="33"/>
      <c r="CP67" s="33"/>
      <c r="CQ67" s="34"/>
      <c r="CR67" s="36"/>
      <c r="CS67" s="33"/>
      <c r="CT67" s="33"/>
      <c r="CU67" s="33"/>
      <c r="CV67" s="34"/>
      <c r="CW67" s="36"/>
      <c r="CX67" s="33"/>
      <c r="CY67" s="33"/>
      <c r="CZ67" s="33"/>
      <c r="DA67" s="34"/>
      <c r="DB67" s="36"/>
      <c r="DC67" s="33"/>
      <c r="DD67" s="33"/>
      <c r="DE67" s="33"/>
      <c r="DF67" s="34"/>
      <c r="DG67" s="36"/>
      <c r="DH67" s="33"/>
      <c r="DI67" s="33"/>
      <c r="DJ67" s="33"/>
      <c r="DK67" s="34"/>
      <c r="DL67" s="87"/>
      <c r="DM67" s="56"/>
      <c r="DN67" s="56"/>
      <c r="DO67" s="56"/>
      <c r="DP67" s="56"/>
      <c r="DQ67" s="36"/>
      <c r="DR67" s="33"/>
      <c r="DS67" s="33"/>
      <c r="DT67" s="33"/>
      <c r="DU67" s="34"/>
      <c r="DV67" s="36"/>
      <c r="DW67" s="33"/>
      <c r="DX67" s="33"/>
      <c r="DY67" s="33"/>
      <c r="DZ67" s="34"/>
      <c r="EA67" s="53">
        <f>COUNTIF(AY66:BW67,"○")</f>
        <v>0</v>
      </c>
      <c r="EB67" s="37" t="s">
        <v>16</v>
      </c>
      <c r="EC67" s="37">
        <f>COUNTIF(AY66:BW67,"×")</f>
        <v>3</v>
      </c>
      <c r="ED67" s="55"/>
      <c r="EE67" s="55"/>
      <c r="EF67" s="55"/>
      <c r="EG67" s="55"/>
      <c r="EH67" s="55"/>
      <c r="EI67" s="55"/>
      <c r="EJ67" s="28"/>
      <c r="EK67" s="28"/>
      <c r="EL67" s="28"/>
    </row>
    <row r="68" spans="45:142" ht="12.75">
      <c r="AS68" s="53"/>
      <c r="AT68" s="98"/>
      <c r="AU68" s="98"/>
      <c r="AV68" s="98"/>
      <c r="AW68" s="98"/>
      <c r="AX68" s="98"/>
      <c r="AY68" s="35">
        <f>BV44</f>
        <v>0</v>
      </c>
      <c r="AZ68" s="31"/>
      <c r="BA68" s="31" t="s">
        <v>176</v>
      </c>
      <c r="BB68" s="31">
        <f>BS44</f>
        <v>0</v>
      </c>
      <c r="BC68" s="32"/>
      <c r="BD68" s="35" t="str">
        <f>BV48</f>
        <v>-</v>
      </c>
      <c r="BE68" s="31"/>
      <c r="BF68" s="31" t="s">
        <v>176</v>
      </c>
      <c r="BG68" s="31" t="str">
        <f>BS48</f>
        <v>-</v>
      </c>
      <c r="BH68" s="32"/>
      <c r="BI68" s="35" t="str">
        <f>BV52</f>
        <v>-</v>
      </c>
      <c r="BJ68" s="31"/>
      <c r="BK68" s="31" t="s">
        <v>176</v>
      </c>
      <c r="BL68" s="31" t="str">
        <f>BS52</f>
        <v>-</v>
      </c>
      <c r="BM68" s="32"/>
      <c r="BN68" s="35">
        <f>BV56</f>
        <v>0</v>
      </c>
      <c r="BO68" s="31"/>
      <c r="BP68" s="31" t="s">
        <v>176</v>
      </c>
      <c r="BQ68" s="31">
        <f>BS56</f>
        <v>0</v>
      </c>
      <c r="BR68" s="32"/>
      <c r="BS68" s="35">
        <f>CA60</f>
        <v>0</v>
      </c>
      <c r="BT68" s="31"/>
      <c r="BU68" s="31" t="s">
        <v>176</v>
      </c>
      <c r="BV68" s="31">
        <f>BX60</f>
        <v>0</v>
      </c>
      <c r="BW68" s="32"/>
      <c r="BX68" s="35">
        <f>CK52</f>
        <v>0</v>
      </c>
      <c r="BY68" s="31"/>
      <c r="BZ68" s="31" t="s">
        <v>176</v>
      </c>
      <c r="CA68" s="31">
        <f>CH52</f>
        <v>0</v>
      </c>
      <c r="CB68" s="32"/>
      <c r="CC68" s="35">
        <f>CK56</f>
        <v>0</v>
      </c>
      <c r="CD68" s="31"/>
      <c r="CE68" s="31" t="s">
        <v>176</v>
      </c>
      <c r="CF68" s="31">
        <f>CH56</f>
        <v>0</v>
      </c>
      <c r="CG68" s="32"/>
      <c r="CH68" s="35">
        <f>CP56</f>
        <v>0</v>
      </c>
      <c r="CI68" s="31"/>
      <c r="CJ68" s="31" t="s">
        <v>176</v>
      </c>
      <c r="CK68" s="31">
        <f>CM56</f>
        <v>0</v>
      </c>
      <c r="CL68" s="32"/>
      <c r="CM68" s="35">
        <f>CU56</f>
        <v>0</v>
      </c>
      <c r="CN68" s="31"/>
      <c r="CO68" s="31" t="s">
        <v>176</v>
      </c>
      <c r="CP68" s="31">
        <f>CR56</f>
        <v>0</v>
      </c>
      <c r="CQ68" s="32"/>
      <c r="CR68" s="35">
        <f>CZ56</f>
        <v>0</v>
      </c>
      <c r="CS68" s="31"/>
      <c r="CT68" s="31" t="s">
        <v>176</v>
      </c>
      <c r="CU68" s="31">
        <f>CW56</f>
        <v>0</v>
      </c>
      <c r="CV68" s="32"/>
      <c r="CW68" s="35">
        <f>DE56</f>
        <v>0</v>
      </c>
      <c r="CX68" s="31"/>
      <c r="CY68" s="31" t="s">
        <v>176</v>
      </c>
      <c r="CZ68" s="31">
        <f>DB56</f>
        <v>0</v>
      </c>
      <c r="DA68" s="32"/>
      <c r="DB68" s="35">
        <f>DJ56</f>
        <v>0</v>
      </c>
      <c r="DC68" s="31"/>
      <c r="DD68" s="31" t="s">
        <v>176</v>
      </c>
      <c r="DE68" s="31">
        <f>DG56</f>
        <v>0</v>
      </c>
      <c r="DF68" s="32"/>
      <c r="DG68" s="35">
        <f>DO56</f>
        <v>0</v>
      </c>
      <c r="DH68" s="31"/>
      <c r="DI68" s="31" t="s">
        <v>176</v>
      </c>
      <c r="DJ68" s="31">
        <f>DL56</f>
        <v>0</v>
      </c>
      <c r="DK68" s="32"/>
      <c r="DL68" s="56"/>
      <c r="DM68" s="56"/>
      <c r="DN68" s="56"/>
      <c r="DO68" s="56"/>
      <c r="DP68" s="56"/>
      <c r="DQ68" s="35">
        <f>FM60</f>
        <v>0</v>
      </c>
      <c r="DR68" s="31"/>
      <c r="DS68" s="31" t="s">
        <v>176</v>
      </c>
      <c r="DT68" s="31">
        <f>FJ60</f>
        <v>0</v>
      </c>
      <c r="DU68" s="32"/>
      <c r="DV68" s="35">
        <f>FR60</f>
        <v>0</v>
      </c>
      <c r="DW68" s="31"/>
      <c r="DX68" s="31" t="s">
        <v>176</v>
      </c>
      <c r="DY68" s="31">
        <f>FO60</f>
        <v>0</v>
      </c>
      <c r="DZ68" s="32"/>
      <c r="EA68" s="53"/>
      <c r="EB68" s="37"/>
      <c r="EC68" s="37"/>
      <c r="ED68" s="55"/>
      <c r="EE68" s="55"/>
      <c r="EF68" s="55"/>
      <c r="EG68" s="55"/>
      <c r="EH68" s="55"/>
      <c r="EI68" s="55"/>
      <c r="EJ68" s="28"/>
      <c r="EK68" s="28"/>
      <c r="EL68" s="28"/>
    </row>
    <row r="69" spans="45:142" ht="12.75">
      <c r="AS69" s="36"/>
      <c r="AT69" s="98"/>
      <c r="AU69" s="98"/>
      <c r="AV69" s="98"/>
      <c r="AW69" s="98"/>
      <c r="AX69" s="98"/>
      <c r="AY69" s="36"/>
      <c r="AZ69" s="33"/>
      <c r="BA69" s="33"/>
      <c r="BB69" s="33"/>
      <c r="BC69" s="34"/>
      <c r="BD69" s="36"/>
      <c r="BE69" s="33"/>
      <c r="BF69" s="33"/>
      <c r="BG69" s="33"/>
      <c r="BH69" s="34"/>
      <c r="BI69" s="36"/>
      <c r="BJ69" s="33"/>
      <c r="BK69" s="33"/>
      <c r="BL69" s="33"/>
      <c r="BM69" s="34"/>
      <c r="BN69" s="36"/>
      <c r="BO69" s="33"/>
      <c r="BP69" s="33"/>
      <c r="BQ69" s="33"/>
      <c r="BR69" s="34"/>
      <c r="BS69" s="36"/>
      <c r="BT69" s="33"/>
      <c r="BU69" s="33"/>
      <c r="BV69" s="33"/>
      <c r="BW69" s="34"/>
      <c r="BX69" s="36"/>
      <c r="BY69" s="33"/>
      <c r="BZ69" s="33"/>
      <c r="CA69" s="33"/>
      <c r="CB69" s="34"/>
      <c r="CC69" s="36"/>
      <c r="CD69" s="33"/>
      <c r="CE69" s="33"/>
      <c r="CF69" s="33"/>
      <c r="CG69" s="34"/>
      <c r="CH69" s="36"/>
      <c r="CI69" s="33"/>
      <c r="CJ69" s="33"/>
      <c r="CK69" s="33"/>
      <c r="CL69" s="34"/>
      <c r="CM69" s="36"/>
      <c r="CN69" s="33"/>
      <c r="CO69" s="33"/>
      <c r="CP69" s="33"/>
      <c r="CQ69" s="34"/>
      <c r="CR69" s="36"/>
      <c r="CS69" s="33"/>
      <c r="CT69" s="33"/>
      <c r="CU69" s="33"/>
      <c r="CV69" s="34"/>
      <c r="CW69" s="36"/>
      <c r="CX69" s="33"/>
      <c r="CY69" s="33"/>
      <c r="CZ69" s="33"/>
      <c r="DA69" s="34"/>
      <c r="DB69" s="36"/>
      <c r="DC69" s="33"/>
      <c r="DD69" s="33"/>
      <c r="DE69" s="33"/>
      <c r="DF69" s="34"/>
      <c r="DG69" s="36"/>
      <c r="DH69" s="33"/>
      <c r="DI69" s="33"/>
      <c r="DJ69" s="33"/>
      <c r="DK69" s="34"/>
      <c r="DL69" s="56"/>
      <c r="DM69" s="56"/>
      <c r="DN69" s="56"/>
      <c r="DO69" s="56"/>
      <c r="DP69" s="56"/>
      <c r="DQ69" s="36"/>
      <c r="DR69" s="33"/>
      <c r="DS69" s="33"/>
      <c r="DT69" s="33"/>
      <c r="DU69" s="34"/>
      <c r="DV69" s="36"/>
      <c r="DW69" s="33"/>
      <c r="DX69" s="33"/>
      <c r="DY69" s="33"/>
      <c r="DZ69" s="34"/>
      <c r="EA69" s="5"/>
      <c r="EB69" s="6"/>
      <c r="EC69" s="7"/>
      <c r="ED69" s="55"/>
      <c r="EE69" s="55"/>
      <c r="EF69" s="55"/>
      <c r="EG69" s="55"/>
      <c r="EH69" s="55"/>
      <c r="EI69" s="55"/>
      <c r="EJ69" s="28"/>
      <c r="EK69" s="28"/>
      <c r="EL69" s="28"/>
    </row>
    <row r="70" spans="45:142" ht="12.75">
      <c r="AS70" s="35" t="s">
        <v>204</v>
      </c>
      <c r="AT70" s="98"/>
      <c r="AU70" s="98"/>
      <c r="AV70" s="98"/>
      <c r="AW70" s="98"/>
      <c r="AX70" s="99"/>
      <c r="AY70" s="35" t="str">
        <f>IF(AY72="-","-",IF(AY72=2,"○","×"))</f>
        <v>-</v>
      </c>
      <c r="AZ70" s="31"/>
      <c r="BA70" s="31"/>
      <c r="BB70" s="31"/>
      <c r="BC70" s="32"/>
      <c r="BD70" s="35" t="str">
        <f>IF(BD72="-","-",IF(BD72=2,"○","×"))</f>
        <v>-</v>
      </c>
      <c r="BE70" s="31"/>
      <c r="BF70" s="31"/>
      <c r="BG70" s="31"/>
      <c r="BH70" s="32"/>
      <c r="BI70" s="35" t="str">
        <f>IF(BI72="-","-",IF(BI72=2,"○","×"))</f>
        <v>×</v>
      </c>
      <c r="BJ70" s="31"/>
      <c r="BK70" s="31"/>
      <c r="BL70" s="31"/>
      <c r="BM70" s="32"/>
      <c r="BN70" s="35" t="str">
        <f>IF(BN72="-","-",IF(BN72=2,"○","×"))</f>
        <v>×</v>
      </c>
      <c r="BO70" s="31"/>
      <c r="BP70" s="31"/>
      <c r="BQ70" s="31"/>
      <c r="BR70" s="32"/>
      <c r="BS70" s="35" t="str">
        <f>IF(BS72="-","-",IF(BS72=2,"○","×"))</f>
        <v>×</v>
      </c>
      <c r="BT70" s="31"/>
      <c r="BU70" s="31"/>
      <c r="BV70" s="31"/>
      <c r="BW70" s="32"/>
      <c r="BX70" s="35" t="str">
        <f>IF(BX72="-","-",IF(BX72=2,"○","×"))</f>
        <v>×</v>
      </c>
      <c r="BY70" s="31"/>
      <c r="BZ70" s="31"/>
      <c r="CA70" s="31"/>
      <c r="CB70" s="32"/>
      <c r="CC70" s="35" t="str">
        <f>IF(CC72="-","-",IF(CC72=2,"○","×"))</f>
        <v>×</v>
      </c>
      <c r="CD70" s="31"/>
      <c r="CE70" s="31"/>
      <c r="CF70" s="31"/>
      <c r="CG70" s="32"/>
      <c r="CH70" s="35" t="str">
        <f>IF(CH72="-","-",IF(CH72=2,"○","×"))</f>
        <v>×</v>
      </c>
      <c r="CI70" s="31"/>
      <c r="CJ70" s="31"/>
      <c r="CK70" s="31"/>
      <c r="CL70" s="32"/>
      <c r="CM70" s="35" t="str">
        <f>IF(CM72="-","-",IF(CM72=2,"○","×"))</f>
        <v>×</v>
      </c>
      <c r="CN70" s="31"/>
      <c r="CO70" s="31"/>
      <c r="CP70" s="31"/>
      <c r="CQ70" s="32"/>
      <c r="CR70" s="35" t="str">
        <f>IF(CR72="-","-",IF(CR72=2,"○","×"))</f>
        <v>×</v>
      </c>
      <c r="CS70" s="31"/>
      <c r="CT70" s="31"/>
      <c r="CU70" s="31"/>
      <c r="CV70" s="32"/>
      <c r="CW70" s="35" t="str">
        <f>IF(CW72="-","-",IF(CW72=2,"○","×"))</f>
        <v>×</v>
      </c>
      <c r="CX70" s="31"/>
      <c r="CY70" s="31"/>
      <c r="CZ70" s="31"/>
      <c r="DA70" s="32"/>
      <c r="DB70" s="35" t="str">
        <f>IF(DB72="-","-",IF(DB72=2,"○","×"))</f>
        <v>×</v>
      </c>
      <c r="DC70" s="31"/>
      <c r="DD70" s="31"/>
      <c r="DE70" s="31"/>
      <c r="DF70" s="32"/>
      <c r="DG70" s="35" t="str">
        <f>IF(DG72="-","-",IF(DG72=2,"○","×"))</f>
        <v>×</v>
      </c>
      <c r="DH70" s="31"/>
      <c r="DI70" s="31"/>
      <c r="DJ70" s="31"/>
      <c r="DK70" s="32"/>
      <c r="DL70" s="35" t="str">
        <f>IF(DL72="-","-",IF(DL72=2,"○","×"))</f>
        <v>×</v>
      </c>
      <c r="DM70" s="31"/>
      <c r="DN70" s="31"/>
      <c r="DO70" s="31"/>
      <c r="DP70" s="32"/>
      <c r="DQ70" s="87"/>
      <c r="DR70" s="56"/>
      <c r="DS70" s="56"/>
      <c r="DT70" s="56"/>
      <c r="DU70" s="56"/>
      <c r="DV70" s="35" t="str">
        <f>IF(DV72="-","-",IF(DV72=2,"○","×"))</f>
        <v>×</v>
      </c>
      <c r="DW70" s="31"/>
      <c r="DX70" s="31"/>
      <c r="DY70" s="31"/>
      <c r="DZ70" s="32"/>
      <c r="EA70" s="1"/>
      <c r="EB70" s="2"/>
      <c r="EC70" s="3"/>
      <c r="ED70" s="55" t="e">
        <f>(B44+B50+B59+B68)/(A44+A50+A59+A68)</f>
        <v>#DIV/0!</v>
      </c>
      <c r="EE70" s="55"/>
      <c r="EF70" s="55"/>
      <c r="EG70" s="55" t="e">
        <f>(R43+R44+R45+R49+R50+R51+R58+R59+R60+R67+R68+R69)/(P43+P44+P45+P49+P50+P51+P58+P59+P60+P67+P68+P69)</f>
        <v>#DIV/0!</v>
      </c>
      <c r="EH70" s="55"/>
      <c r="EI70" s="55"/>
      <c r="EJ70" s="28"/>
      <c r="EK70" s="28"/>
      <c r="EL70" s="28"/>
    </row>
    <row r="71" spans="45:142" ht="12.75">
      <c r="AS71" s="53"/>
      <c r="AT71" s="98"/>
      <c r="AU71" s="98"/>
      <c r="AV71" s="98"/>
      <c r="AW71" s="98"/>
      <c r="AX71" s="99"/>
      <c r="AY71" s="36"/>
      <c r="AZ71" s="33"/>
      <c r="BA71" s="33"/>
      <c r="BB71" s="33"/>
      <c r="BC71" s="34"/>
      <c r="BD71" s="36"/>
      <c r="BE71" s="33"/>
      <c r="BF71" s="33"/>
      <c r="BG71" s="33"/>
      <c r="BH71" s="34"/>
      <c r="BI71" s="36"/>
      <c r="BJ71" s="33"/>
      <c r="BK71" s="33"/>
      <c r="BL71" s="33"/>
      <c r="BM71" s="34"/>
      <c r="BN71" s="36"/>
      <c r="BO71" s="33"/>
      <c r="BP71" s="33"/>
      <c r="BQ71" s="33"/>
      <c r="BR71" s="34"/>
      <c r="BS71" s="36"/>
      <c r="BT71" s="33"/>
      <c r="BU71" s="33"/>
      <c r="BV71" s="33"/>
      <c r="BW71" s="34"/>
      <c r="BX71" s="36"/>
      <c r="BY71" s="33"/>
      <c r="BZ71" s="33"/>
      <c r="CA71" s="33"/>
      <c r="CB71" s="34"/>
      <c r="CC71" s="36"/>
      <c r="CD71" s="33"/>
      <c r="CE71" s="33"/>
      <c r="CF71" s="33"/>
      <c r="CG71" s="34"/>
      <c r="CH71" s="36"/>
      <c r="CI71" s="33"/>
      <c r="CJ71" s="33"/>
      <c r="CK71" s="33"/>
      <c r="CL71" s="34"/>
      <c r="CM71" s="36"/>
      <c r="CN71" s="33"/>
      <c r="CO71" s="33"/>
      <c r="CP71" s="33"/>
      <c r="CQ71" s="34"/>
      <c r="CR71" s="36"/>
      <c r="CS71" s="33"/>
      <c r="CT71" s="33"/>
      <c r="CU71" s="33"/>
      <c r="CV71" s="34"/>
      <c r="CW71" s="36"/>
      <c r="CX71" s="33"/>
      <c r="CY71" s="33"/>
      <c r="CZ71" s="33"/>
      <c r="DA71" s="34"/>
      <c r="DB71" s="36"/>
      <c r="DC71" s="33"/>
      <c r="DD71" s="33"/>
      <c r="DE71" s="33"/>
      <c r="DF71" s="34"/>
      <c r="DG71" s="36"/>
      <c r="DH71" s="33"/>
      <c r="DI71" s="33"/>
      <c r="DJ71" s="33"/>
      <c r="DK71" s="34"/>
      <c r="DL71" s="36"/>
      <c r="DM71" s="33"/>
      <c r="DN71" s="33"/>
      <c r="DO71" s="33"/>
      <c r="DP71" s="34"/>
      <c r="DQ71" s="87"/>
      <c r="DR71" s="56"/>
      <c r="DS71" s="56"/>
      <c r="DT71" s="56"/>
      <c r="DU71" s="56"/>
      <c r="DV71" s="36"/>
      <c r="DW71" s="33"/>
      <c r="DX71" s="33"/>
      <c r="DY71" s="33"/>
      <c r="DZ71" s="34"/>
      <c r="EA71" s="53">
        <f>COUNTIF(AY70:BW71,"○")</f>
        <v>0</v>
      </c>
      <c r="EB71" s="37" t="s">
        <v>16</v>
      </c>
      <c r="EC71" s="37">
        <f>COUNTIF(AY70:BW71,"×")</f>
        <v>3</v>
      </c>
      <c r="ED71" s="55"/>
      <c r="EE71" s="55"/>
      <c r="EF71" s="55"/>
      <c r="EG71" s="55"/>
      <c r="EH71" s="55"/>
      <c r="EI71" s="55"/>
      <c r="EJ71" s="28"/>
      <c r="EK71" s="28"/>
      <c r="EL71" s="28"/>
    </row>
    <row r="72" spans="45:142" ht="12.75">
      <c r="AS72" s="53"/>
      <c r="AT72" s="98"/>
      <c r="AU72" s="98"/>
      <c r="AV72" s="98"/>
      <c r="AW72" s="98"/>
      <c r="AX72" s="98"/>
      <c r="AY72" s="35" t="str">
        <f>BV48</f>
        <v>-</v>
      </c>
      <c r="AZ72" s="31"/>
      <c r="BA72" s="31" t="s">
        <v>176</v>
      </c>
      <c r="BB72" s="31" t="str">
        <f>BS48</f>
        <v>-</v>
      </c>
      <c r="BC72" s="32"/>
      <c r="BD72" s="35" t="str">
        <f>BV52</f>
        <v>-</v>
      </c>
      <c r="BE72" s="31"/>
      <c r="BF72" s="31" t="s">
        <v>176</v>
      </c>
      <c r="BG72" s="31" t="str">
        <f>BS52</f>
        <v>-</v>
      </c>
      <c r="BH72" s="32"/>
      <c r="BI72" s="35">
        <f>BV56</f>
        <v>0</v>
      </c>
      <c r="BJ72" s="31"/>
      <c r="BK72" s="31" t="s">
        <v>176</v>
      </c>
      <c r="BL72" s="31">
        <f>BS56</f>
        <v>0</v>
      </c>
      <c r="BM72" s="32"/>
      <c r="BN72" s="35">
        <f>BV60</f>
        <v>0</v>
      </c>
      <c r="BO72" s="31"/>
      <c r="BP72" s="31" t="s">
        <v>176</v>
      </c>
      <c r="BQ72" s="31">
        <f>BS60</f>
        <v>0</v>
      </c>
      <c r="BR72" s="32"/>
      <c r="BS72" s="35">
        <f>CA64</f>
        <v>0</v>
      </c>
      <c r="BT72" s="31"/>
      <c r="BU72" s="31" t="s">
        <v>176</v>
      </c>
      <c r="BV72" s="31">
        <f>BX64</f>
        <v>0</v>
      </c>
      <c r="BW72" s="32"/>
      <c r="BX72" s="35">
        <f>CK56</f>
        <v>0</v>
      </c>
      <c r="BY72" s="31"/>
      <c r="BZ72" s="31" t="s">
        <v>176</v>
      </c>
      <c r="CA72" s="31">
        <f>CH56</f>
        <v>0</v>
      </c>
      <c r="CB72" s="32"/>
      <c r="CC72" s="35">
        <f>CK60</f>
        <v>0</v>
      </c>
      <c r="CD72" s="31"/>
      <c r="CE72" s="31" t="s">
        <v>176</v>
      </c>
      <c r="CF72" s="31">
        <f>CH60</f>
        <v>0</v>
      </c>
      <c r="CG72" s="32"/>
      <c r="CH72" s="35">
        <f>CP60</f>
        <v>0</v>
      </c>
      <c r="CI72" s="31"/>
      <c r="CJ72" s="31" t="s">
        <v>176</v>
      </c>
      <c r="CK72" s="31">
        <f>CM60</f>
        <v>0</v>
      </c>
      <c r="CL72" s="32"/>
      <c r="CM72" s="35">
        <f>CU60</f>
        <v>0</v>
      </c>
      <c r="CN72" s="31"/>
      <c r="CO72" s="31" t="s">
        <v>176</v>
      </c>
      <c r="CP72" s="31">
        <f>CR60</f>
        <v>0</v>
      </c>
      <c r="CQ72" s="32"/>
      <c r="CR72" s="35">
        <f>CZ60</f>
        <v>0</v>
      </c>
      <c r="CS72" s="31"/>
      <c r="CT72" s="31" t="s">
        <v>176</v>
      </c>
      <c r="CU72" s="31">
        <f>CW60</f>
        <v>0</v>
      </c>
      <c r="CV72" s="32"/>
      <c r="CW72" s="35">
        <f>DE60</f>
        <v>0</v>
      </c>
      <c r="CX72" s="31"/>
      <c r="CY72" s="31" t="s">
        <v>176</v>
      </c>
      <c r="CZ72" s="31">
        <f>DB60</f>
        <v>0</v>
      </c>
      <c r="DA72" s="32"/>
      <c r="DB72" s="35">
        <f>DJ60</f>
        <v>0</v>
      </c>
      <c r="DC72" s="31"/>
      <c r="DD72" s="31" t="s">
        <v>176</v>
      </c>
      <c r="DE72" s="31">
        <f>DG60</f>
        <v>0</v>
      </c>
      <c r="DF72" s="32"/>
      <c r="DG72" s="35">
        <f>DO60</f>
        <v>0</v>
      </c>
      <c r="DH72" s="31"/>
      <c r="DI72" s="31" t="s">
        <v>176</v>
      </c>
      <c r="DJ72" s="31">
        <f>DL60</f>
        <v>0</v>
      </c>
      <c r="DK72" s="32"/>
      <c r="DL72" s="35">
        <f>DT60</f>
        <v>0</v>
      </c>
      <c r="DM72" s="31"/>
      <c r="DN72" s="31" t="s">
        <v>176</v>
      </c>
      <c r="DO72" s="31">
        <f>DQ60</f>
        <v>0</v>
      </c>
      <c r="DP72" s="32"/>
      <c r="DQ72" s="56"/>
      <c r="DR72" s="56"/>
      <c r="DS72" s="56"/>
      <c r="DT72" s="56"/>
      <c r="DU72" s="56"/>
      <c r="DV72" s="35">
        <f>FR64</f>
        <v>0</v>
      </c>
      <c r="DW72" s="31"/>
      <c r="DX72" s="31" t="s">
        <v>176</v>
      </c>
      <c r="DY72" s="31">
        <f>FO64</f>
        <v>0</v>
      </c>
      <c r="DZ72" s="32"/>
      <c r="EA72" s="53"/>
      <c r="EB72" s="37"/>
      <c r="EC72" s="37"/>
      <c r="ED72" s="55"/>
      <c r="EE72" s="55"/>
      <c r="EF72" s="55"/>
      <c r="EG72" s="55"/>
      <c r="EH72" s="55"/>
      <c r="EI72" s="55"/>
      <c r="EJ72" s="28"/>
      <c r="EK72" s="28"/>
      <c r="EL72" s="28"/>
    </row>
    <row r="73" spans="45:142" ht="12.75">
      <c r="AS73" s="36"/>
      <c r="AT73" s="98"/>
      <c r="AU73" s="98"/>
      <c r="AV73" s="98"/>
      <c r="AW73" s="98"/>
      <c r="AX73" s="98"/>
      <c r="AY73" s="36"/>
      <c r="AZ73" s="33"/>
      <c r="BA73" s="33"/>
      <c r="BB73" s="33"/>
      <c r="BC73" s="34"/>
      <c r="BD73" s="36"/>
      <c r="BE73" s="33"/>
      <c r="BF73" s="33"/>
      <c r="BG73" s="33"/>
      <c r="BH73" s="34"/>
      <c r="BI73" s="36"/>
      <c r="BJ73" s="33"/>
      <c r="BK73" s="33"/>
      <c r="BL73" s="33"/>
      <c r="BM73" s="34"/>
      <c r="BN73" s="36"/>
      <c r="BO73" s="33"/>
      <c r="BP73" s="33"/>
      <c r="BQ73" s="33"/>
      <c r="BR73" s="34"/>
      <c r="BS73" s="36"/>
      <c r="BT73" s="33"/>
      <c r="BU73" s="33"/>
      <c r="BV73" s="33"/>
      <c r="BW73" s="34"/>
      <c r="BX73" s="36"/>
      <c r="BY73" s="33"/>
      <c r="BZ73" s="33"/>
      <c r="CA73" s="33"/>
      <c r="CB73" s="34"/>
      <c r="CC73" s="36"/>
      <c r="CD73" s="33"/>
      <c r="CE73" s="33"/>
      <c r="CF73" s="33"/>
      <c r="CG73" s="34"/>
      <c r="CH73" s="36"/>
      <c r="CI73" s="33"/>
      <c r="CJ73" s="33"/>
      <c r="CK73" s="33"/>
      <c r="CL73" s="34"/>
      <c r="CM73" s="36"/>
      <c r="CN73" s="33"/>
      <c r="CO73" s="33"/>
      <c r="CP73" s="33"/>
      <c r="CQ73" s="34"/>
      <c r="CR73" s="36"/>
      <c r="CS73" s="33"/>
      <c r="CT73" s="33"/>
      <c r="CU73" s="33"/>
      <c r="CV73" s="34"/>
      <c r="CW73" s="36"/>
      <c r="CX73" s="33"/>
      <c r="CY73" s="33"/>
      <c r="CZ73" s="33"/>
      <c r="DA73" s="34"/>
      <c r="DB73" s="36"/>
      <c r="DC73" s="33"/>
      <c r="DD73" s="33"/>
      <c r="DE73" s="33"/>
      <c r="DF73" s="34"/>
      <c r="DG73" s="36"/>
      <c r="DH73" s="33"/>
      <c r="DI73" s="33"/>
      <c r="DJ73" s="33"/>
      <c r="DK73" s="34"/>
      <c r="DL73" s="36"/>
      <c r="DM73" s="33"/>
      <c r="DN73" s="33"/>
      <c r="DO73" s="33"/>
      <c r="DP73" s="34"/>
      <c r="DQ73" s="56"/>
      <c r="DR73" s="56"/>
      <c r="DS73" s="56"/>
      <c r="DT73" s="56"/>
      <c r="DU73" s="56"/>
      <c r="DV73" s="36"/>
      <c r="DW73" s="33"/>
      <c r="DX73" s="33"/>
      <c r="DY73" s="33"/>
      <c r="DZ73" s="34"/>
      <c r="EA73" s="5"/>
      <c r="EB73" s="6"/>
      <c r="EC73" s="7"/>
      <c r="ED73" s="55"/>
      <c r="EE73" s="55"/>
      <c r="EF73" s="55"/>
      <c r="EG73" s="55"/>
      <c r="EH73" s="55"/>
      <c r="EI73" s="55"/>
      <c r="EJ73" s="28"/>
      <c r="EK73" s="28"/>
      <c r="EL73" s="28"/>
    </row>
    <row r="74" spans="45:142" ht="12.75">
      <c r="AS74" s="35" t="s">
        <v>203</v>
      </c>
      <c r="AT74" s="98"/>
      <c r="AU74" s="98"/>
      <c r="AV74" s="98"/>
      <c r="AW74" s="98"/>
      <c r="AX74" s="99"/>
      <c r="AY74" s="35" t="str">
        <f>IF(AY76="-","-",IF(AY76=2,"○","×"))</f>
        <v>-</v>
      </c>
      <c r="AZ74" s="31"/>
      <c r="BA74" s="31"/>
      <c r="BB74" s="31"/>
      <c r="BC74" s="32"/>
      <c r="BD74" s="35" t="str">
        <f>IF(BD76="-","-",IF(BD76=2,"○","×"))</f>
        <v>×</v>
      </c>
      <c r="BE74" s="31"/>
      <c r="BF74" s="31"/>
      <c r="BG74" s="31"/>
      <c r="BH74" s="32"/>
      <c r="BI74" s="35" t="str">
        <f>IF(BI76="-","-",IF(BI76=2,"○","×"))</f>
        <v>×</v>
      </c>
      <c r="BJ74" s="31"/>
      <c r="BK74" s="31"/>
      <c r="BL74" s="31"/>
      <c r="BM74" s="32"/>
      <c r="BN74" s="35" t="str">
        <f>IF(BN76="-","-",IF(BN76=2,"○","×"))</f>
        <v>×</v>
      </c>
      <c r="BO74" s="31"/>
      <c r="BP74" s="31"/>
      <c r="BQ74" s="31"/>
      <c r="BR74" s="32"/>
      <c r="BS74" s="35" t="str">
        <f>IF(BS76="-","-",IF(BS76=2,"○","×"))</f>
        <v>×</v>
      </c>
      <c r="BT74" s="31"/>
      <c r="BU74" s="31"/>
      <c r="BV74" s="31"/>
      <c r="BW74" s="32"/>
      <c r="BX74" s="35" t="str">
        <f>IF(BX76="-","-",IF(BX76=2,"○","×"))</f>
        <v>×</v>
      </c>
      <c r="BY74" s="31"/>
      <c r="BZ74" s="31"/>
      <c r="CA74" s="31"/>
      <c r="CB74" s="32"/>
      <c r="CC74" s="35" t="str">
        <f>IF(CC76="-","-",IF(CC76=2,"○","×"))</f>
        <v>×</v>
      </c>
      <c r="CD74" s="31"/>
      <c r="CE74" s="31"/>
      <c r="CF74" s="31"/>
      <c r="CG74" s="32"/>
      <c r="CH74" s="35" t="str">
        <f>IF(CH76="-","-",IF(CH76=2,"○","×"))</f>
        <v>×</v>
      </c>
      <c r="CI74" s="31"/>
      <c r="CJ74" s="31"/>
      <c r="CK74" s="31"/>
      <c r="CL74" s="32"/>
      <c r="CM74" s="35" t="str">
        <f>IF(CM76="-","-",IF(CM76=2,"○","×"))</f>
        <v>×</v>
      </c>
      <c r="CN74" s="31"/>
      <c r="CO74" s="31"/>
      <c r="CP74" s="31"/>
      <c r="CQ74" s="32"/>
      <c r="CR74" s="35" t="str">
        <f>IF(CR76="-","-",IF(CR76=2,"○","×"))</f>
        <v>×</v>
      </c>
      <c r="CS74" s="31"/>
      <c r="CT74" s="31"/>
      <c r="CU74" s="31"/>
      <c r="CV74" s="32"/>
      <c r="CW74" s="35" t="str">
        <f>IF(CW76="-","-",IF(CW76=2,"○","×"))</f>
        <v>×</v>
      </c>
      <c r="CX74" s="31"/>
      <c r="CY74" s="31"/>
      <c r="CZ74" s="31"/>
      <c r="DA74" s="32"/>
      <c r="DB74" s="35" t="str">
        <f>IF(DB76="-","-",IF(DB76=2,"○","×"))</f>
        <v>×</v>
      </c>
      <c r="DC74" s="31"/>
      <c r="DD74" s="31"/>
      <c r="DE74" s="31"/>
      <c r="DF74" s="32"/>
      <c r="DG74" s="35" t="str">
        <f>IF(DG76="-","-",IF(DG76=2,"○","×"))</f>
        <v>×</v>
      </c>
      <c r="DH74" s="31"/>
      <c r="DI74" s="31"/>
      <c r="DJ74" s="31"/>
      <c r="DK74" s="32"/>
      <c r="DL74" s="35" t="str">
        <f>IF(DL76="-","-",IF(DL76=2,"○","×"))</f>
        <v>×</v>
      </c>
      <c r="DM74" s="31"/>
      <c r="DN74" s="31"/>
      <c r="DO74" s="31"/>
      <c r="DP74" s="32"/>
      <c r="DQ74" s="35" t="str">
        <f>IF(DQ76="-","-",IF(DQ76=2,"○","×"))</f>
        <v>×</v>
      </c>
      <c r="DR74" s="31"/>
      <c r="DS74" s="31"/>
      <c r="DT74" s="31"/>
      <c r="DU74" s="32"/>
      <c r="DV74" s="87"/>
      <c r="DW74" s="56"/>
      <c r="DX74" s="56"/>
      <c r="DY74" s="56"/>
      <c r="DZ74" s="56"/>
      <c r="EA74" s="1"/>
      <c r="EB74" s="2"/>
      <c r="EC74" s="3"/>
      <c r="ED74" s="55" t="e">
        <f>(B48+B54+B63+B72)/(A48+A54+A63+A72)</f>
        <v>#DIV/0!</v>
      </c>
      <c r="EE74" s="55"/>
      <c r="EF74" s="55"/>
      <c r="EG74" s="55" t="e">
        <f>(R47+R48+R49+R53+R54+R55+R62+R63+R64+R71+R72+R73)/(P47+P48+P49+P53+P54+P55+P62+P63+P64+P71+P72+P73)</f>
        <v>#DIV/0!</v>
      </c>
      <c r="EH74" s="55"/>
      <c r="EI74" s="55"/>
      <c r="EJ74" s="28"/>
      <c r="EK74" s="28"/>
      <c r="EL74" s="28"/>
    </row>
    <row r="75" spans="45:142" ht="12.75">
      <c r="AS75" s="53"/>
      <c r="AT75" s="98"/>
      <c r="AU75" s="98"/>
      <c r="AV75" s="98"/>
      <c r="AW75" s="98"/>
      <c r="AX75" s="99"/>
      <c r="AY75" s="36"/>
      <c r="AZ75" s="33"/>
      <c r="BA75" s="33"/>
      <c r="BB75" s="33"/>
      <c r="BC75" s="34"/>
      <c r="BD75" s="36"/>
      <c r="BE75" s="33"/>
      <c r="BF75" s="33"/>
      <c r="BG75" s="33"/>
      <c r="BH75" s="34"/>
      <c r="BI75" s="36"/>
      <c r="BJ75" s="33"/>
      <c r="BK75" s="33"/>
      <c r="BL75" s="33"/>
      <c r="BM75" s="34"/>
      <c r="BN75" s="36"/>
      <c r="BO75" s="33"/>
      <c r="BP75" s="33"/>
      <c r="BQ75" s="33"/>
      <c r="BR75" s="34"/>
      <c r="BS75" s="36"/>
      <c r="BT75" s="33"/>
      <c r="BU75" s="33"/>
      <c r="BV75" s="33"/>
      <c r="BW75" s="34"/>
      <c r="BX75" s="36"/>
      <c r="BY75" s="33"/>
      <c r="BZ75" s="33"/>
      <c r="CA75" s="33"/>
      <c r="CB75" s="34"/>
      <c r="CC75" s="36"/>
      <c r="CD75" s="33"/>
      <c r="CE75" s="33"/>
      <c r="CF75" s="33"/>
      <c r="CG75" s="34"/>
      <c r="CH75" s="36"/>
      <c r="CI75" s="33"/>
      <c r="CJ75" s="33"/>
      <c r="CK75" s="33"/>
      <c r="CL75" s="34"/>
      <c r="CM75" s="36"/>
      <c r="CN75" s="33"/>
      <c r="CO75" s="33"/>
      <c r="CP75" s="33"/>
      <c r="CQ75" s="34"/>
      <c r="CR75" s="36"/>
      <c r="CS75" s="33"/>
      <c r="CT75" s="33"/>
      <c r="CU75" s="33"/>
      <c r="CV75" s="34"/>
      <c r="CW75" s="36"/>
      <c r="CX75" s="33"/>
      <c r="CY75" s="33"/>
      <c r="CZ75" s="33"/>
      <c r="DA75" s="34"/>
      <c r="DB75" s="36"/>
      <c r="DC75" s="33"/>
      <c r="DD75" s="33"/>
      <c r="DE75" s="33"/>
      <c r="DF75" s="34"/>
      <c r="DG75" s="36"/>
      <c r="DH75" s="33"/>
      <c r="DI75" s="33"/>
      <c r="DJ75" s="33"/>
      <c r="DK75" s="34"/>
      <c r="DL75" s="36"/>
      <c r="DM75" s="33"/>
      <c r="DN75" s="33"/>
      <c r="DO75" s="33"/>
      <c r="DP75" s="34"/>
      <c r="DQ75" s="36"/>
      <c r="DR75" s="33"/>
      <c r="DS75" s="33"/>
      <c r="DT75" s="33"/>
      <c r="DU75" s="34"/>
      <c r="DV75" s="87"/>
      <c r="DW75" s="56"/>
      <c r="DX75" s="56"/>
      <c r="DY75" s="56"/>
      <c r="DZ75" s="56"/>
      <c r="EA75" s="53">
        <f>COUNTIF(AY74:BW75,"○")</f>
        <v>0</v>
      </c>
      <c r="EB75" s="37" t="s">
        <v>16</v>
      </c>
      <c r="EC75" s="37">
        <f>COUNTIF(AY74:BW75,"×")</f>
        <v>4</v>
      </c>
      <c r="ED75" s="55"/>
      <c r="EE75" s="55"/>
      <c r="EF75" s="55"/>
      <c r="EG75" s="55"/>
      <c r="EH75" s="55"/>
      <c r="EI75" s="55"/>
      <c r="EJ75" s="28"/>
      <c r="EK75" s="28"/>
      <c r="EL75" s="28"/>
    </row>
    <row r="76" spans="45:142" ht="12.75">
      <c r="AS76" s="53"/>
      <c r="AT76" s="98"/>
      <c r="AU76" s="98"/>
      <c r="AV76" s="98"/>
      <c r="AW76" s="98"/>
      <c r="AX76" s="98"/>
      <c r="AY76" s="35" t="str">
        <f>BV52</f>
        <v>-</v>
      </c>
      <c r="AZ76" s="31"/>
      <c r="BA76" s="31" t="s">
        <v>176</v>
      </c>
      <c r="BB76" s="31" t="str">
        <f>BS52</f>
        <v>-</v>
      </c>
      <c r="BC76" s="32"/>
      <c r="BD76" s="35">
        <f>BV56</f>
        <v>0</v>
      </c>
      <c r="BE76" s="31"/>
      <c r="BF76" s="31" t="s">
        <v>176</v>
      </c>
      <c r="BG76" s="31">
        <f>BS56</f>
        <v>0</v>
      </c>
      <c r="BH76" s="32"/>
      <c r="BI76" s="35">
        <f>BV60</f>
        <v>0</v>
      </c>
      <c r="BJ76" s="31"/>
      <c r="BK76" s="31" t="s">
        <v>176</v>
      </c>
      <c r="BL76" s="31">
        <f>BS60</f>
        <v>0</v>
      </c>
      <c r="BM76" s="32"/>
      <c r="BN76" s="35">
        <f>BV64</f>
        <v>0</v>
      </c>
      <c r="BO76" s="31"/>
      <c r="BP76" s="31" t="s">
        <v>176</v>
      </c>
      <c r="BQ76" s="31">
        <f>BS64</f>
        <v>0</v>
      </c>
      <c r="BR76" s="32"/>
      <c r="BS76" s="35">
        <f>CA68</f>
        <v>0</v>
      </c>
      <c r="BT76" s="31"/>
      <c r="BU76" s="31" t="s">
        <v>176</v>
      </c>
      <c r="BV76" s="31">
        <f>BX68</f>
        <v>0</v>
      </c>
      <c r="BW76" s="32"/>
      <c r="BX76" s="35">
        <f>CK60</f>
        <v>0</v>
      </c>
      <c r="BY76" s="31"/>
      <c r="BZ76" s="31" t="s">
        <v>176</v>
      </c>
      <c r="CA76" s="31">
        <f>CH60</f>
        <v>0</v>
      </c>
      <c r="CB76" s="32"/>
      <c r="CC76" s="35">
        <f>CK64</f>
        <v>0</v>
      </c>
      <c r="CD76" s="31"/>
      <c r="CE76" s="31" t="s">
        <v>176</v>
      </c>
      <c r="CF76" s="31">
        <f>CH64</f>
        <v>0</v>
      </c>
      <c r="CG76" s="32"/>
      <c r="CH76" s="35">
        <f>CP64</f>
        <v>0</v>
      </c>
      <c r="CI76" s="31"/>
      <c r="CJ76" s="31" t="s">
        <v>176</v>
      </c>
      <c r="CK76" s="31">
        <f>CM64</f>
        <v>0</v>
      </c>
      <c r="CL76" s="32"/>
      <c r="CM76" s="35">
        <f>CU64</f>
        <v>0</v>
      </c>
      <c r="CN76" s="31"/>
      <c r="CO76" s="31" t="s">
        <v>176</v>
      </c>
      <c r="CP76" s="31">
        <f>CR64</f>
        <v>0</v>
      </c>
      <c r="CQ76" s="32"/>
      <c r="CR76" s="35">
        <f>CZ64</f>
        <v>0</v>
      </c>
      <c r="CS76" s="31"/>
      <c r="CT76" s="31" t="s">
        <v>176</v>
      </c>
      <c r="CU76" s="31">
        <f>CW64</f>
        <v>0</v>
      </c>
      <c r="CV76" s="32"/>
      <c r="CW76" s="35">
        <f>DE64</f>
        <v>0</v>
      </c>
      <c r="CX76" s="31"/>
      <c r="CY76" s="31" t="s">
        <v>176</v>
      </c>
      <c r="CZ76" s="31">
        <f>DB64</f>
        <v>0</v>
      </c>
      <c r="DA76" s="32"/>
      <c r="DB76" s="35">
        <f>DJ64</f>
        <v>0</v>
      </c>
      <c r="DC76" s="31"/>
      <c r="DD76" s="31" t="s">
        <v>176</v>
      </c>
      <c r="DE76" s="31">
        <f>DG64</f>
        <v>0</v>
      </c>
      <c r="DF76" s="32"/>
      <c r="DG76" s="35">
        <f>DO64</f>
        <v>0</v>
      </c>
      <c r="DH76" s="31"/>
      <c r="DI76" s="31" t="s">
        <v>176</v>
      </c>
      <c r="DJ76" s="31">
        <f>DL64</f>
        <v>0</v>
      </c>
      <c r="DK76" s="32"/>
      <c r="DL76" s="35">
        <f>DT64</f>
        <v>0</v>
      </c>
      <c r="DM76" s="31"/>
      <c r="DN76" s="31" t="s">
        <v>176</v>
      </c>
      <c r="DO76" s="31">
        <f>DQ64</f>
        <v>0</v>
      </c>
      <c r="DP76" s="32"/>
      <c r="DQ76" s="35">
        <f>DY64</f>
        <v>0</v>
      </c>
      <c r="DR76" s="31"/>
      <c r="DS76" s="31" t="s">
        <v>176</v>
      </c>
      <c r="DT76" s="31">
        <f>DV64</f>
        <v>0</v>
      </c>
      <c r="DU76" s="32"/>
      <c r="DV76" s="56"/>
      <c r="DW76" s="56"/>
      <c r="DX76" s="56"/>
      <c r="DY76" s="56"/>
      <c r="DZ76" s="56"/>
      <c r="EA76" s="53"/>
      <c r="EB76" s="37"/>
      <c r="EC76" s="37"/>
      <c r="ED76" s="55"/>
      <c r="EE76" s="55"/>
      <c r="EF76" s="55"/>
      <c r="EG76" s="55"/>
      <c r="EH76" s="55"/>
      <c r="EI76" s="55"/>
      <c r="EJ76" s="28"/>
      <c r="EK76" s="28"/>
      <c r="EL76" s="28"/>
    </row>
    <row r="77" spans="45:142" ht="12.75">
      <c r="AS77" s="36"/>
      <c r="AT77" s="98"/>
      <c r="AU77" s="98"/>
      <c r="AV77" s="98"/>
      <c r="AW77" s="98"/>
      <c r="AX77" s="98"/>
      <c r="AY77" s="36"/>
      <c r="AZ77" s="33"/>
      <c r="BA77" s="33"/>
      <c r="BB77" s="33"/>
      <c r="BC77" s="34"/>
      <c r="BD77" s="36"/>
      <c r="BE77" s="33"/>
      <c r="BF77" s="33"/>
      <c r="BG77" s="33"/>
      <c r="BH77" s="34"/>
      <c r="BI77" s="36"/>
      <c r="BJ77" s="33"/>
      <c r="BK77" s="33"/>
      <c r="BL77" s="33"/>
      <c r="BM77" s="34"/>
      <c r="BN77" s="36"/>
      <c r="BO77" s="33"/>
      <c r="BP77" s="33"/>
      <c r="BQ77" s="33"/>
      <c r="BR77" s="34"/>
      <c r="BS77" s="36"/>
      <c r="BT77" s="33"/>
      <c r="BU77" s="33"/>
      <c r="BV77" s="33"/>
      <c r="BW77" s="34"/>
      <c r="BX77" s="36"/>
      <c r="BY77" s="33"/>
      <c r="BZ77" s="33"/>
      <c r="CA77" s="33"/>
      <c r="CB77" s="34"/>
      <c r="CC77" s="36"/>
      <c r="CD77" s="33"/>
      <c r="CE77" s="33"/>
      <c r="CF77" s="33"/>
      <c r="CG77" s="34"/>
      <c r="CH77" s="36"/>
      <c r="CI77" s="33"/>
      <c r="CJ77" s="33"/>
      <c r="CK77" s="33"/>
      <c r="CL77" s="34"/>
      <c r="CM77" s="36"/>
      <c r="CN77" s="33"/>
      <c r="CO77" s="33"/>
      <c r="CP77" s="33"/>
      <c r="CQ77" s="34"/>
      <c r="CR77" s="36"/>
      <c r="CS77" s="33"/>
      <c r="CT77" s="33"/>
      <c r="CU77" s="33"/>
      <c r="CV77" s="34"/>
      <c r="CW77" s="36"/>
      <c r="CX77" s="33"/>
      <c r="CY77" s="33"/>
      <c r="CZ77" s="33"/>
      <c r="DA77" s="34"/>
      <c r="DB77" s="36"/>
      <c r="DC77" s="33"/>
      <c r="DD77" s="33"/>
      <c r="DE77" s="33"/>
      <c r="DF77" s="34"/>
      <c r="DG77" s="36"/>
      <c r="DH77" s="33"/>
      <c r="DI77" s="33"/>
      <c r="DJ77" s="33"/>
      <c r="DK77" s="34"/>
      <c r="DL77" s="36"/>
      <c r="DM77" s="33"/>
      <c r="DN77" s="33"/>
      <c r="DO77" s="33"/>
      <c r="DP77" s="34"/>
      <c r="DQ77" s="36"/>
      <c r="DR77" s="33"/>
      <c r="DS77" s="33"/>
      <c r="DT77" s="33"/>
      <c r="DU77" s="34"/>
      <c r="DV77" s="56"/>
      <c r="DW77" s="56"/>
      <c r="DX77" s="56"/>
      <c r="DY77" s="56"/>
      <c r="DZ77" s="56"/>
      <c r="EA77" s="5"/>
      <c r="EB77" s="6"/>
      <c r="EC77" s="7"/>
      <c r="ED77" s="55"/>
      <c r="EE77" s="55"/>
      <c r="EF77" s="55"/>
      <c r="EG77" s="55"/>
      <c r="EH77" s="55"/>
      <c r="EI77" s="55"/>
      <c r="EJ77" s="28"/>
      <c r="EK77" s="28"/>
      <c r="EL77" s="28"/>
    </row>
    <row r="79" spans="45:70" ht="12.75">
      <c r="AS79" s="15"/>
      <c r="AT79" s="28" t="s">
        <v>175</v>
      </c>
      <c r="AU79" s="28"/>
      <c r="AV79" s="28"/>
      <c r="AW79" s="28"/>
      <c r="AX79" s="28"/>
      <c r="AY79" s="28" t="s">
        <v>174</v>
      </c>
      <c r="AZ79" s="28"/>
      <c r="BA79" s="28"/>
      <c r="BB79" s="28"/>
      <c r="BC79" s="28"/>
      <c r="BD79" s="28" t="s">
        <v>173</v>
      </c>
      <c r="BE79" s="28"/>
      <c r="BF79" s="28"/>
      <c r="BG79" s="28"/>
      <c r="BH79" s="28"/>
      <c r="BI79" s="28" t="s">
        <v>172</v>
      </c>
      <c r="BJ79" s="28"/>
      <c r="BK79" s="28"/>
      <c r="BL79" s="28"/>
      <c r="BM79" s="28"/>
      <c r="BN79" s="28" t="s">
        <v>171</v>
      </c>
      <c r="BO79" s="28"/>
      <c r="BP79" s="28"/>
      <c r="BQ79" s="28"/>
      <c r="BR79" s="28"/>
    </row>
    <row r="80" spans="45:70" ht="12.75">
      <c r="AS80" s="15" t="s">
        <v>170</v>
      </c>
      <c r="AT80" s="28" t="str">
        <f>AT14</f>
        <v>当山</v>
      </c>
      <c r="AU80" s="28"/>
      <c r="AV80" s="28"/>
      <c r="AW80" s="28"/>
      <c r="AX80" s="28"/>
      <c r="AY80" s="28">
        <f>(A18+A24+A33+A39)</f>
        <v>0</v>
      </c>
      <c r="AZ80" s="28"/>
      <c r="BA80" s="28"/>
      <c r="BB80" s="28"/>
      <c r="BC80" s="28"/>
      <c r="BD80" s="28">
        <f>B18+B24+B33+B39</f>
        <v>0</v>
      </c>
      <c r="BE80" s="28"/>
      <c r="BF80" s="28"/>
      <c r="BG80" s="28"/>
      <c r="BH80" s="28"/>
      <c r="BI80" s="28">
        <f>(P17+P18+P19+P23+P24+P25+P32+P33+P34+P38+P39+P40)</f>
        <v>0</v>
      </c>
      <c r="BJ80" s="28"/>
      <c r="BK80" s="28"/>
      <c r="BL80" s="28"/>
      <c r="BM80" s="28"/>
      <c r="BN80" s="28">
        <f>(R17+R18+R19+R23+R24+R25+R32+R33+R34+R38+R39+R40)</f>
        <v>0</v>
      </c>
      <c r="BO80" s="28"/>
      <c r="BP80" s="28"/>
      <c r="BQ80" s="28"/>
      <c r="BR80" s="28"/>
    </row>
    <row r="81" spans="45:70" ht="12.75">
      <c r="AS81" s="15" t="s">
        <v>169</v>
      </c>
      <c r="AT81" s="28" t="str">
        <f>AT18</f>
        <v>浦城</v>
      </c>
      <c r="AU81" s="28"/>
      <c r="AV81" s="28"/>
      <c r="AW81" s="28"/>
      <c r="AX81" s="28"/>
      <c r="AY81" s="28">
        <f>(A12+A21+A30+B39)</f>
        <v>1</v>
      </c>
      <c r="AZ81" s="28"/>
      <c r="BA81" s="28"/>
      <c r="BB81" s="28"/>
      <c r="BC81" s="28"/>
      <c r="BD81" s="28">
        <f>(B12+B21+B30+A39)</f>
        <v>0</v>
      </c>
      <c r="BE81" s="28"/>
      <c r="BF81" s="28"/>
      <c r="BG81" s="28"/>
      <c r="BH81" s="28"/>
      <c r="BI81" s="28">
        <f>(P11+P12+P13+P20+P21+P22+P29+P30+P31+R38+R39+R40)</f>
        <v>21</v>
      </c>
      <c r="BJ81" s="28"/>
      <c r="BK81" s="28"/>
      <c r="BL81" s="28"/>
      <c r="BM81" s="28"/>
      <c r="BN81" s="28">
        <f>(R11+R12+R13+R20+R21+R22+R29+R30+R31+P38+P39+P40)</f>
        <v>18</v>
      </c>
      <c r="BO81" s="28"/>
      <c r="BP81" s="28"/>
      <c r="BQ81" s="28"/>
      <c r="BR81" s="28"/>
    </row>
    <row r="82" spans="45:70" ht="12.75">
      <c r="AS82" s="15" t="s">
        <v>168</v>
      </c>
      <c r="AT82" s="28" t="str">
        <f>AT22</f>
        <v>港川</v>
      </c>
      <c r="AU82" s="28"/>
      <c r="AV82" s="28"/>
      <c r="AW82" s="28"/>
      <c r="AX82" s="28"/>
      <c r="AY82" s="28">
        <f>(A15+B21+A27+B33)</f>
        <v>0</v>
      </c>
      <c r="AZ82" s="28"/>
      <c r="BA82" s="28"/>
      <c r="BB82" s="28"/>
      <c r="BC82" s="28"/>
      <c r="BD82" s="28">
        <f>(B15+A21+B27+A33)</f>
        <v>0</v>
      </c>
      <c r="BE82" s="28"/>
      <c r="BF82" s="28"/>
      <c r="BG82" s="28"/>
      <c r="BH82" s="28"/>
      <c r="BI82" s="28">
        <f>(P14+P15+P16+P26+P27+P28+R20+R21+R22+R32+R33+R34)</f>
        <v>0</v>
      </c>
      <c r="BJ82" s="28"/>
      <c r="BK82" s="28"/>
      <c r="BL82" s="28"/>
      <c r="BM82" s="28"/>
      <c r="BN82" s="28">
        <f>(R14+R15+R16+R26+R27+R28+P20+P21+P22+P32+P33+P34)</f>
        <v>0</v>
      </c>
      <c r="BO82" s="28"/>
      <c r="BP82" s="28"/>
      <c r="BQ82" s="28"/>
      <c r="BR82" s="28"/>
    </row>
    <row r="83" spans="45:70" ht="12.75">
      <c r="AS83" s="15" t="s">
        <v>167</v>
      </c>
      <c r="AT83" s="28" t="str">
        <f>AT26</f>
        <v>前田</v>
      </c>
      <c r="AU83" s="28"/>
      <c r="AV83" s="28"/>
      <c r="AW83" s="28"/>
      <c r="AX83" s="28"/>
      <c r="AY83" s="28">
        <f>(B15+B24+B30+A36)</f>
        <v>0</v>
      </c>
      <c r="AZ83" s="28"/>
      <c r="BA83" s="28"/>
      <c r="BB83" s="28"/>
      <c r="BC83" s="28"/>
      <c r="BD83" s="28">
        <f>(A15+A24+A30+B36)</f>
        <v>0</v>
      </c>
      <c r="BE83" s="28"/>
      <c r="BF83" s="28"/>
      <c r="BG83" s="28"/>
      <c r="BH83" s="28"/>
      <c r="BI83" s="28">
        <f>(P35+P36+P37+R14+R15+R16+R23+R24+R25+R29+R30+R31)</f>
        <v>0</v>
      </c>
      <c r="BJ83" s="28"/>
      <c r="BK83" s="28"/>
      <c r="BL83" s="28"/>
      <c r="BM83" s="28"/>
      <c r="BN83" s="28">
        <f>(R35+R36+R37+P14+P15+P16+P23+P24+P25+P29+P30+P31)</f>
        <v>0</v>
      </c>
      <c r="BO83" s="28"/>
      <c r="BP83" s="28"/>
      <c r="BQ83" s="28"/>
      <c r="BR83" s="28"/>
    </row>
    <row r="84" spans="45:70" ht="12.75">
      <c r="AS84" s="15" t="s">
        <v>166</v>
      </c>
      <c r="AT84" s="28" t="str">
        <f>AT30</f>
        <v>内間</v>
      </c>
      <c r="AU84" s="28"/>
      <c r="AV84" s="28"/>
      <c r="AW84" s="28"/>
      <c r="AX84" s="28"/>
      <c r="AY84" s="28">
        <f aca="true" t="shared" si="2" ref="AY84:AY95">(B12+B18+B27+B36)</f>
        <v>0</v>
      </c>
      <c r="AZ84" s="28"/>
      <c r="BA84" s="28"/>
      <c r="BB84" s="28"/>
      <c r="BC84" s="28"/>
      <c r="BD84" s="28">
        <f aca="true" t="shared" si="3" ref="BD84:BD95">(A12+A18+A27+A36)</f>
        <v>1</v>
      </c>
      <c r="BE84" s="28"/>
      <c r="BF84" s="28"/>
      <c r="BG84" s="28"/>
      <c r="BH84" s="28"/>
      <c r="BI84" s="28">
        <f aca="true" t="shared" si="4" ref="BI84:BI95">(R11+R12+R13+R17+R18+R19+R26+R27+R28+R35+R36+R37)</f>
        <v>18</v>
      </c>
      <c r="BJ84" s="28"/>
      <c r="BK84" s="28"/>
      <c r="BL84" s="28"/>
      <c r="BM84" s="28"/>
      <c r="BN84" s="28">
        <f aca="true" t="shared" si="5" ref="BN84:BN95">(P11+P12+P13+P17+P18+P19+P26+P27+P28+P35+P36+P37)</f>
        <v>21</v>
      </c>
      <c r="BO84" s="28"/>
      <c r="BP84" s="28"/>
      <c r="BQ84" s="28"/>
      <c r="BR84" s="28"/>
    </row>
    <row r="85" spans="45:70" ht="12.75">
      <c r="AS85" s="15" t="s">
        <v>165</v>
      </c>
      <c r="AT85" s="28" t="str">
        <f>AT34</f>
        <v>神森</v>
      </c>
      <c r="AU85" s="28"/>
      <c r="AV85" s="28"/>
      <c r="AW85" s="28"/>
      <c r="AX85" s="28"/>
      <c r="AY85" s="28">
        <f t="shared" si="2"/>
        <v>0</v>
      </c>
      <c r="AZ85" s="28"/>
      <c r="BA85" s="28"/>
      <c r="BB85" s="28"/>
      <c r="BC85" s="28"/>
      <c r="BD85" s="28">
        <f t="shared" si="3"/>
        <v>0</v>
      </c>
      <c r="BE85" s="28"/>
      <c r="BF85" s="28"/>
      <c r="BG85" s="28"/>
      <c r="BH85" s="28"/>
      <c r="BI85" s="28">
        <f t="shared" si="4"/>
        <v>0</v>
      </c>
      <c r="BJ85" s="28"/>
      <c r="BK85" s="28"/>
      <c r="BL85" s="28"/>
      <c r="BM85" s="28"/>
      <c r="BN85" s="28">
        <f t="shared" si="5"/>
        <v>0</v>
      </c>
      <c r="BO85" s="28"/>
      <c r="BP85" s="28"/>
      <c r="BQ85" s="28"/>
      <c r="BR85" s="28"/>
    </row>
    <row r="86" spans="45:70" ht="12.75">
      <c r="AS86" s="15" t="s">
        <v>164</v>
      </c>
      <c r="AT86" s="28" t="str">
        <f>AT38</f>
        <v>たくし</v>
      </c>
      <c r="AU86" s="28"/>
      <c r="AV86" s="28"/>
      <c r="AW86" s="28"/>
      <c r="AX86" s="28"/>
      <c r="AY86" s="28">
        <f t="shared" si="2"/>
        <v>0</v>
      </c>
      <c r="AZ86" s="28"/>
      <c r="BA86" s="28"/>
      <c r="BB86" s="28"/>
      <c r="BC86" s="28"/>
      <c r="BD86" s="28">
        <f t="shared" si="3"/>
        <v>0</v>
      </c>
      <c r="BE86" s="28"/>
      <c r="BF86" s="28"/>
      <c r="BG86" s="28"/>
      <c r="BH86" s="28"/>
      <c r="BI86" s="28">
        <f t="shared" si="4"/>
        <v>0</v>
      </c>
      <c r="BJ86" s="28"/>
      <c r="BK86" s="28"/>
      <c r="BL86" s="28"/>
      <c r="BM86" s="28"/>
      <c r="BN86" s="28">
        <f t="shared" si="5"/>
        <v>0</v>
      </c>
      <c r="BO86" s="28"/>
      <c r="BP86" s="28"/>
      <c r="BQ86" s="28"/>
      <c r="BR86" s="28"/>
    </row>
    <row r="87" spans="45:70" ht="12.75">
      <c r="AS87" s="15" t="s">
        <v>163</v>
      </c>
      <c r="AT87" s="28" t="str">
        <f>AT42</f>
        <v>浦添</v>
      </c>
      <c r="AU87" s="28"/>
      <c r="AV87" s="28"/>
      <c r="AW87" s="28"/>
      <c r="AX87" s="28"/>
      <c r="AY87" s="28">
        <f t="shared" si="2"/>
        <v>0</v>
      </c>
      <c r="AZ87" s="28"/>
      <c r="BA87" s="28"/>
      <c r="BB87" s="28"/>
      <c r="BC87" s="28"/>
      <c r="BD87" s="28">
        <f t="shared" si="3"/>
        <v>0</v>
      </c>
      <c r="BE87" s="28"/>
      <c r="BF87" s="28"/>
      <c r="BG87" s="28"/>
      <c r="BH87" s="28"/>
      <c r="BI87" s="28">
        <f t="shared" si="4"/>
        <v>0</v>
      </c>
      <c r="BJ87" s="28"/>
      <c r="BK87" s="28"/>
      <c r="BL87" s="28"/>
      <c r="BM87" s="28"/>
      <c r="BN87" s="28">
        <f t="shared" si="5"/>
        <v>0</v>
      </c>
      <c r="BO87" s="28"/>
      <c r="BP87" s="28"/>
      <c r="BQ87" s="28"/>
      <c r="BR87" s="28"/>
    </row>
    <row r="88" spans="45:70" ht="12.75">
      <c r="AS88" s="15" t="s">
        <v>210</v>
      </c>
      <c r="AT88" s="28" t="str">
        <f>AT46</f>
        <v>美東</v>
      </c>
      <c r="AU88" s="28"/>
      <c r="AV88" s="28"/>
      <c r="AW88" s="28"/>
      <c r="AX88" s="28"/>
      <c r="AY88" s="28">
        <f t="shared" si="2"/>
        <v>0</v>
      </c>
      <c r="AZ88" s="28"/>
      <c r="BA88" s="28"/>
      <c r="BB88" s="28"/>
      <c r="BC88" s="28"/>
      <c r="BD88" s="28">
        <f t="shared" si="3"/>
        <v>0</v>
      </c>
      <c r="BE88" s="28"/>
      <c r="BF88" s="28"/>
      <c r="BG88" s="28"/>
      <c r="BH88" s="28"/>
      <c r="BI88" s="28">
        <f t="shared" si="4"/>
        <v>0</v>
      </c>
      <c r="BJ88" s="28"/>
      <c r="BK88" s="28"/>
      <c r="BL88" s="28"/>
      <c r="BM88" s="28"/>
      <c r="BN88" s="28">
        <f t="shared" si="5"/>
        <v>0</v>
      </c>
      <c r="BO88" s="28"/>
      <c r="BP88" s="28"/>
      <c r="BQ88" s="28"/>
      <c r="BR88" s="28"/>
    </row>
    <row r="89" spans="45:70" ht="12.75">
      <c r="AS89" s="15" t="s">
        <v>209</v>
      </c>
      <c r="AT89" s="28" t="str">
        <f>AT50</f>
        <v>長嶺</v>
      </c>
      <c r="AU89" s="28"/>
      <c r="AV89" s="28"/>
      <c r="AW89" s="28"/>
      <c r="AX89" s="28"/>
      <c r="AY89" s="28">
        <f t="shared" si="2"/>
        <v>0</v>
      </c>
      <c r="AZ89" s="28"/>
      <c r="BA89" s="28"/>
      <c r="BB89" s="28"/>
      <c r="BC89" s="28"/>
      <c r="BD89" s="28">
        <f t="shared" si="3"/>
        <v>0</v>
      </c>
      <c r="BE89" s="28"/>
      <c r="BF89" s="28"/>
      <c r="BG89" s="28"/>
      <c r="BH89" s="28"/>
      <c r="BI89" s="28">
        <f t="shared" si="4"/>
        <v>0</v>
      </c>
      <c r="BJ89" s="28"/>
      <c r="BK89" s="28"/>
      <c r="BL89" s="28"/>
      <c r="BM89" s="28"/>
      <c r="BN89" s="28">
        <f t="shared" si="5"/>
        <v>0</v>
      </c>
      <c r="BO89" s="28"/>
      <c r="BP89" s="28"/>
      <c r="BQ89" s="28"/>
      <c r="BR89" s="28"/>
    </row>
    <row r="90" spans="45:70" ht="12.75">
      <c r="AS90" s="15" t="s">
        <v>208</v>
      </c>
      <c r="AT90" s="28" t="str">
        <f>AT54</f>
        <v>高原</v>
      </c>
      <c r="AU90" s="28"/>
      <c r="AV90" s="28"/>
      <c r="AW90" s="28"/>
      <c r="AX90" s="28"/>
      <c r="AY90" s="28">
        <f t="shared" si="2"/>
        <v>0</v>
      </c>
      <c r="AZ90" s="28"/>
      <c r="BA90" s="28"/>
      <c r="BB90" s="28"/>
      <c r="BC90" s="28"/>
      <c r="BD90" s="28">
        <f t="shared" si="3"/>
        <v>0</v>
      </c>
      <c r="BE90" s="28"/>
      <c r="BF90" s="28"/>
      <c r="BG90" s="28"/>
      <c r="BH90" s="28"/>
      <c r="BI90" s="28">
        <f t="shared" si="4"/>
        <v>0</v>
      </c>
      <c r="BJ90" s="28"/>
      <c r="BK90" s="28"/>
      <c r="BL90" s="28"/>
      <c r="BM90" s="28"/>
      <c r="BN90" s="28">
        <f t="shared" si="5"/>
        <v>0</v>
      </c>
      <c r="BO90" s="28"/>
      <c r="BP90" s="28"/>
      <c r="BQ90" s="28"/>
      <c r="BR90" s="28"/>
    </row>
    <row r="91" spans="45:70" ht="12.75">
      <c r="AS91" s="15" t="s">
        <v>207</v>
      </c>
      <c r="AT91" s="28" t="str">
        <f>AT58</f>
        <v>SESOKO</v>
      </c>
      <c r="AU91" s="28"/>
      <c r="AV91" s="28"/>
      <c r="AW91" s="28"/>
      <c r="AX91" s="28"/>
      <c r="AY91" s="28">
        <f t="shared" si="2"/>
        <v>0</v>
      </c>
      <c r="AZ91" s="28"/>
      <c r="BA91" s="28"/>
      <c r="BB91" s="28"/>
      <c r="BC91" s="28"/>
      <c r="BD91" s="28">
        <f t="shared" si="3"/>
        <v>0</v>
      </c>
      <c r="BE91" s="28"/>
      <c r="BF91" s="28"/>
      <c r="BG91" s="28"/>
      <c r="BH91" s="28"/>
      <c r="BI91" s="28">
        <f t="shared" si="4"/>
        <v>0</v>
      </c>
      <c r="BJ91" s="28"/>
      <c r="BK91" s="28"/>
      <c r="BL91" s="28"/>
      <c r="BM91" s="28"/>
      <c r="BN91" s="28">
        <f t="shared" si="5"/>
        <v>0</v>
      </c>
      <c r="BO91" s="28"/>
      <c r="BP91" s="28"/>
      <c r="BQ91" s="28"/>
      <c r="BR91" s="28"/>
    </row>
    <row r="92" spans="45:70" ht="12.75">
      <c r="AS92" s="15" t="s">
        <v>206</v>
      </c>
      <c r="AT92" s="28" t="str">
        <f>AT62</f>
        <v>金城</v>
      </c>
      <c r="AU92" s="28"/>
      <c r="AV92" s="28"/>
      <c r="AW92" s="28"/>
      <c r="AX92" s="28"/>
      <c r="AY92" s="28">
        <f t="shared" si="2"/>
        <v>0</v>
      </c>
      <c r="AZ92" s="28"/>
      <c r="BA92" s="28"/>
      <c r="BB92" s="28"/>
      <c r="BC92" s="28"/>
      <c r="BD92" s="28">
        <f t="shared" si="3"/>
        <v>0</v>
      </c>
      <c r="BE92" s="28"/>
      <c r="BF92" s="28"/>
      <c r="BG92" s="28"/>
      <c r="BH92" s="28"/>
      <c r="BI92" s="28">
        <f t="shared" si="4"/>
        <v>0</v>
      </c>
      <c r="BJ92" s="28"/>
      <c r="BK92" s="28"/>
      <c r="BL92" s="28"/>
      <c r="BM92" s="28"/>
      <c r="BN92" s="28">
        <f t="shared" si="5"/>
        <v>0</v>
      </c>
      <c r="BO92" s="28"/>
      <c r="BP92" s="28"/>
      <c r="BQ92" s="28"/>
      <c r="BR92" s="28"/>
    </row>
    <row r="93" spans="45:70" ht="12.75">
      <c r="AS93" s="15" t="s">
        <v>205</v>
      </c>
      <c r="AT93" s="28">
        <f>AT66</f>
        <v>0</v>
      </c>
      <c r="AU93" s="28"/>
      <c r="AV93" s="28"/>
      <c r="AW93" s="28"/>
      <c r="AX93" s="28"/>
      <c r="AY93" s="28">
        <f t="shared" si="2"/>
        <v>0</v>
      </c>
      <c r="AZ93" s="28"/>
      <c r="BA93" s="28"/>
      <c r="BB93" s="28"/>
      <c r="BC93" s="28"/>
      <c r="BD93" s="28">
        <f t="shared" si="3"/>
        <v>0</v>
      </c>
      <c r="BE93" s="28"/>
      <c r="BF93" s="28"/>
      <c r="BG93" s="28"/>
      <c r="BH93" s="28"/>
      <c r="BI93" s="28">
        <f t="shared" si="4"/>
        <v>0</v>
      </c>
      <c r="BJ93" s="28"/>
      <c r="BK93" s="28"/>
      <c r="BL93" s="28"/>
      <c r="BM93" s="28"/>
      <c r="BN93" s="28">
        <f t="shared" si="5"/>
        <v>0</v>
      </c>
      <c r="BO93" s="28"/>
      <c r="BP93" s="28"/>
      <c r="BQ93" s="28"/>
      <c r="BR93" s="28"/>
    </row>
    <row r="94" spans="45:70" ht="12.75">
      <c r="AS94" s="15" t="s">
        <v>204</v>
      </c>
      <c r="AT94" s="28">
        <f>AT70</f>
        <v>0</v>
      </c>
      <c r="AU94" s="28"/>
      <c r="AV94" s="28"/>
      <c r="AW94" s="28"/>
      <c r="AX94" s="28"/>
      <c r="AY94" s="28">
        <f t="shared" si="2"/>
        <v>0</v>
      </c>
      <c r="AZ94" s="28"/>
      <c r="BA94" s="28"/>
      <c r="BB94" s="28"/>
      <c r="BC94" s="28"/>
      <c r="BD94" s="28">
        <f t="shared" si="3"/>
        <v>0</v>
      </c>
      <c r="BE94" s="28"/>
      <c r="BF94" s="28"/>
      <c r="BG94" s="28"/>
      <c r="BH94" s="28"/>
      <c r="BI94" s="28">
        <f t="shared" si="4"/>
        <v>0</v>
      </c>
      <c r="BJ94" s="28"/>
      <c r="BK94" s="28"/>
      <c r="BL94" s="28"/>
      <c r="BM94" s="28"/>
      <c r="BN94" s="28">
        <f t="shared" si="5"/>
        <v>0</v>
      </c>
      <c r="BO94" s="28"/>
      <c r="BP94" s="28"/>
      <c r="BQ94" s="28"/>
      <c r="BR94" s="28"/>
    </row>
    <row r="95" spans="45:70" ht="12.75">
      <c r="AS95" s="15" t="s">
        <v>203</v>
      </c>
      <c r="AT95" s="28">
        <f>AT74</f>
        <v>0</v>
      </c>
      <c r="AU95" s="28"/>
      <c r="AV95" s="28"/>
      <c r="AW95" s="28"/>
      <c r="AX95" s="28"/>
      <c r="AY95" s="28">
        <f t="shared" si="2"/>
        <v>0</v>
      </c>
      <c r="AZ95" s="28"/>
      <c r="BA95" s="28"/>
      <c r="BB95" s="28"/>
      <c r="BC95" s="28"/>
      <c r="BD95" s="28">
        <f t="shared" si="3"/>
        <v>0</v>
      </c>
      <c r="BE95" s="28"/>
      <c r="BF95" s="28"/>
      <c r="BG95" s="28"/>
      <c r="BH95" s="28"/>
      <c r="BI95" s="28">
        <f t="shared" si="4"/>
        <v>0</v>
      </c>
      <c r="BJ95" s="28"/>
      <c r="BK95" s="28"/>
      <c r="BL95" s="28"/>
      <c r="BM95" s="28"/>
      <c r="BN95" s="28">
        <f t="shared" si="5"/>
        <v>0</v>
      </c>
      <c r="BO95" s="28"/>
      <c r="BP95" s="28"/>
      <c r="BQ95" s="28"/>
      <c r="BR95" s="28"/>
    </row>
  </sheetData>
  <sheetProtection/>
  <mergeCells count="1432">
    <mergeCell ref="BN94:BR94"/>
    <mergeCell ref="AT95:AX95"/>
    <mergeCell ref="AY95:BC95"/>
    <mergeCell ref="BD95:BH95"/>
    <mergeCell ref="BI95:BM95"/>
    <mergeCell ref="BN95:BR95"/>
    <mergeCell ref="AT94:AX94"/>
    <mergeCell ref="AY94:BC94"/>
    <mergeCell ref="BD94:BH94"/>
    <mergeCell ref="BI94:BM94"/>
    <mergeCell ref="AT90:AX90"/>
    <mergeCell ref="AY90:BC90"/>
    <mergeCell ref="BD90:BH90"/>
    <mergeCell ref="BI90:BM90"/>
    <mergeCell ref="AT92:AX92"/>
    <mergeCell ref="AY92:BC92"/>
    <mergeCell ref="BN92:BR92"/>
    <mergeCell ref="AT93:AX93"/>
    <mergeCell ref="AY93:BC93"/>
    <mergeCell ref="BD93:BH93"/>
    <mergeCell ref="BI93:BM93"/>
    <mergeCell ref="BN93:BR93"/>
    <mergeCell ref="BD92:BH92"/>
    <mergeCell ref="BI92:BM92"/>
    <mergeCell ref="AT88:AX88"/>
    <mergeCell ref="AY88:BC88"/>
    <mergeCell ref="BD88:BH88"/>
    <mergeCell ref="BI88:BM88"/>
    <mergeCell ref="BN90:BR90"/>
    <mergeCell ref="AT91:AX91"/>
    <mergeCell ref="AY91:BC91"/>
    <mergeCell ref="BD91:BH91"/>
    <mergeCell ref="BI91:BM91"/>
    <mergeCell ref="BN91:BR91"/>
    <mergeCell ref="DQ74:DU75"/>
    <mergeCell ref="DQ76:DR77"/>
    <mergeCell ref="DS76:DS77"/>
    <mergeCell ref="DT76:DU77"/>
    <mergeCell ref="BN88:BR88"/>
    <mergeCell ref="AT89:AX89"/>
    <mergeCell ref="AY89:BC89"/>
    <mergeCell ref="BD89:BH89"/>
    <mergeCell ref="BI89:BM89"/>
    <mergeCell ref="BN89:BR89"/>
    <mergeCell ref="DB76:DC77"/>
    <mergeCell ref="CJ76:CJ77"/>
    <mergeCell ref="CK76:CL77"/>
    <mergeCell ref="CM76:CN77"/>
    <mergeCell ref="CO76:CO77"/>
    <mergeCell ref="CT76:CT77"/>
    <mergeCell ref="CU76:CV77"/>
    <mergeCell ref="CW76:CX77"/>
    <mergeCell ref="CY76:CY77"/>
    <mergeCell ref="BP76:BP77"/>
    <mergeCell ref="BQ76:BR77"/>
    <mergeCell ref="BS76:BT77"/>
    <mergeCell ref="BU76:BU77"/>
    <mergeCell ref="CP76:CQ77"/>
    <mergeCell ref="CR76:CS77"/>
    <mergeCell ref="CF76:CG77"/>
    <mergeCell ref="CH76:CI77"/>
    <mergeCell ref="CC76:CD77"/>
    <mergeCell ref="CE76:CE77"/>
    <mergeCell ref="DE76:DF77"/>
    <mergeCell ref="DJ76:DK77"/>
    <mergeCell ref="DL76:DM77"/>
    <mergeCell ref="DN76:DN77"/>
    <mergeCell ref="BV76:BW77"/>
    <mergeCell ref="BX76:BY77"/>
    <mergeCell ref="BZ76:BZ77"/>
    <mergeCell ref="CA76:CB77"/>
    <mergeCell ref="DD76:DD77"/>
    <mergeCell ref="CZ76:DA77"/>
    <mergeCell ref="EJ74:EL77"/>
    <mergeCell ref="EA75:EA76"/>
    <mergeCell ref="EB75:EB76"/>
    <mergeCell ref="EC75:EC76"/>
    <mergeCell ref="ED74:EF77"/>
    <mergeCell ref="EG74:EI77"/>
    <mergeCell ref="DV74:DZ77"/>
    <mergeCell ref="BS74:BW75"/>
    <mergeCell ref="BX74:CB75"/>
    <mergeCell ref="CC74:CG75"/>
    <mergeCell ref="CH74:CL75"/>
    <mergeCell ref="CM74:CQ75"/>
    <mergeCell ref="CR74:CV75"/>
    <mergeCell ref="DO76:DP77"/>
    <mergeCell ref="DG76:DH77"/>
    <mergeCell ref="DI76:DI77"/>
    <mergeCell ref="AS74:AS77"/>
    <mergeCell ref="AT74:AX77"/>
    <mergeCell ref="AY74:BC75"/>
    <mergeCell ref="BD74:BH75"/>
    <mergeCell ref="BF76:BF77"/>
    <mergeCell ref="BG76:BH77"/>
    <mergeCell ref="AY76:AZ77"/>
    <mergeCell ref="BA76:BA77"/>
    <mergeCell ref="BB76:BC77"/>
    <mergeCell ref="BD76:BE77"/>
    <mergeCell ref="BL76:BM77"/>
    <mergeCell ref="BN76:BO77"/>
    <mergeCell ref="BI76:BJ77"/>
    <mergeCell ref="BK76:BK77"/>
    <mergeCell ref="DL70:DP71"/>
    <mergeCell ref="DL72:DM73"/>
    <mergeCell ref="DN72:DN73"/>
    <mergeCell ref="DO72:DP73"/>
    <mergeCell ref="BI74:BM75"/>
    <mergeCell ref="BN74:BR75"/>
    <mergeCell ref="DL74:DP75"/>
    <mergeCell ref="DJ68:DK69"/>
    <mergeCell ref="DJ72:DK73"/>
    <mergeCell ref="CW70:DA71"/>
    <mergeCell ref="DG70:DK71"/>
    <mergeCell ref="DG72:DH73"/>
    <mergeCell ref="CW72:CX73"/>
    <mergeCell ref="CZ72:DA73"/>
    <mergeCell ref="DE72:DF73"/>
    <mergeCell ref="DB70:DF71"/>
    <mergeCell ref="DG68:DH69"/>
    <mergeCell ref="DI68:DI69"/>
    <mergeCell ref="CW74:DA75"/>
    <mergeCell ref="DB74:DF75"/>
    <mergeCell ref="DG74:DK75"/>
    <mergeCell ref="CW68:CX69"/>
    <mergeCell ref="CY68:CY69"/>
    <mergeCell ref="DB72:DC73"/>
    <mergeCell ref="CY72:CY73"/>
    <mergeCell ref="CY60:CY61"/>
    <mergeCell ref="CZ60:DA61"/>
    <mergeCell ref="CW64:CX65"/>
    <mergeCell ref="CW66:DA67"/>
    <mergeCell ref="DB66:DF67"/>
    <mergeCell ref="DB68:DC69"/>
    <mergeCell ref="CU64:CV65"/>
    <mergeCell ref="CR66:CV67"/>
    <mergeCell ref="DB62:DF63"/>
    <mergeCell ref="DB64:DC65"/>
    <mergeCell ref="DD64:DD65"/>
    <mergeCell ref="DE64:DF65"/>
    <mergeCell ref="CR60:CS61"/>
    <mergeCell ref="CR68:CS69"/>
    <mergeCell ref="CR70:CV71"/>
    <mergeCell ref="CR72:CS73"/>
    <mergeCell ref="CT72:CT73"/>
    <mergeCell ref="CU72:CV73"/>
    <mergeCell ref="CT68:CT69"/>
    <mergeCell ref="CU68:CV69"/>
    <mergeCell ref="CR64:CS65"/>
    <mergeCell ref="CT64:CT65"/>
    <mergeCell ref="CM64:CN65"/>
    <mergeCell ref="CM58:CQ59"/>
    <mergeCell ref="CM72:CN73"/>
    <mergeCell ref="CO72:CO73"/>
    <mergeCell ref="CP72:CQ73"/>
    <mergeCell ref="CM68:CN69"/>
    <mergeCell ref="CO60:CO61"/>
    <mergeCell ref="CP60:CQ61"/>
    <mergeCell ref="CH68:CI69"/>
    <mergeCell ref="CJ68:CJ69"/>
    <mergeCell ref="CK68:CL69"/>
    <mergeCell ref="CM70:CQ71"/>
    <mergeCell ref="CM52:CN53"/>
    <mergeCell ref="CO52:CO53"/>
    <mergeCell ref="CP52:CQ53"/>
    <mergeCell ref="CM66:CQ67"/>
    <mergeCell ref="CP64:CQ65"/>
    <mergeCell ref="CM62:CQ63"/>
    <mergeCell ref="CH60:CI61"/>
    <mergeCell ref="CJ60:CJ61"/>
    <mergeCell ref="CH50:CL51"/>
    <mergeCell ref="CH52:CI53"/>
    <mergeCell ref="CJ52:CJ53"/>
    <mergeCell ref="CK52:CL53"/>
    <mergeCell ref="CK56:CL57"/>
    <mergeCell ref="CM56:CN57"/>
    <mergeCell ref="DQ62:DU63"/>
    <mergeCell ref="DV62:DZ63"/>
    <mergeCell ref="DN60:DN61"/>
    <mergeCell ref="DQ60:DR61"/>
    <mergeCell ref="DS60:DS61"/>
    <mergeCell ref="DT60:DU61"/>
    <mergeCell ref="DV60:DW61"/>
    <mergeCell ref="DX60:DX61"/>
    <mergeCell ref="DY60:DZ61"/>
    <mergeCell ref="DY64:DZ65"/>
    <mergeCell ref="DQ66:DU67"/>
    <mergeCell ref="DV66:DZ67"/>
    <mergeCell ref="DS64:DS65"/>
    <mergeCell ref="DV64:DW65"/>
    <mergeCell ref="DX64:DX65"/>
    <mergeCell ref="DQ64:DR65"/>
    <mergeCell ref="DT64:DU65"/>
    <mergeCell ref="DJ56:DK57"/>
    <mergeCell ref="DO52:DP53"/>
    <mergeCell ref="DO56:DP57"/>
    <mergeCell ref="DL54:DP55"/>
    <mergeCell ref="DL56:DM57"/>
    <mergeCell ref="DN56:DN57"/>
    <mergeCell ref="DN52:DN53"/>
    <mergeCell ref="DL52:DM53"/>
    <mergeCell ref="DV56:DW57"/>
    <mergeCell ref="DX56:DX57"/>
    <mergeCell ref="DY56:DZ57"/>
    <mergeCell ref="DS56:DS57"/>
    <mergeCell ref="DT56:DU57"/>
    <mergeCell ref="DY48:DZ49"/>
    <mergeCell ref="DT52:DU53"/>
    <mergeCell ref="DV52:DW53"/>
    <mergeCell ref="DQ54:DU55"/>
    <mergeCell ref="DV54:DZ55"/>
    <mergeCell ref="DQ50:DU51"/>
    <mergeCell ref="DV48:DW49"/>
    <mergeCell ref="DX48:DX49"/>
    <mergeCell ref="DQ48:DR49"/>
    <mergeCell ref="DX52:DX53"/>
    <mergeCell ref="DQ52:DR53"/>
    <mergeCell ref="DS52:DS53"/>
    <mergeCell ref="DS48:DS49"/>
    <mergeCell ref="CW48:CX49"/>
    <mergeCell ref="DT48:DU49"/>
    <mergeCell ref="DL48:DM49"/>
    <mergeCell ref="DN48:DN49"/>
    <mergeCell ref="DL46:DP47"/>
    <mergeCell ref="DQ46:DU47"/>
    <mergeCell ref="DG46:DK47"/>
    <mergeCell ref="DI48:DI49"/>
    <mergeCell ref="DJ48:DK49"/>
    <mergeCell ref="DO48:DP49"/>
    <mergeCell ref="DL50:DP51"/>
    <mergeCell ref="DD48:DD49"/>
    <mergeCell ref="DE48:DF49"/>
    <mergeCell ref="DG48:DH49"/>
    <mergeCell ref="CZ48:DA49"/>
    <mergeCell ref="DB48:DC49"/>
    <mergeCell ref="CY48:CY49"/>
    <mergeCell ref="DQ42:DU43"/>
    <mergeCell ref="DV42:DZ43"/>
    <mergeCell ref="CT48:CT49"/>
    <mergeCell ref="CU48:CV49"/>
    <mergeCell ref="DI44:DI45"/>
    <mergeCell ref="DV46:DZ47"/>
    <mergeCell ref="DS44:DS45"/>
    <mergeCell ref="DT44:DU45"/>
    <mergeCell ref="DV44:DW45"/>
    <mergeCell ref="DX44:DX45"/>
    <mergeCell ref="DL42:DP43"/>
    <mergeCell ref="DL44:DM45"/>
    <mergeCell ref="DN44:DN45"/>
    <mergeCell ref="DO44:DP45"/>
    <mergeCell ref="DQ44:DR45"/>
    <mergeCell ref="CM44:CN45"/>
    <mergeCell ref="CO44:CO45"/>
    <mergeCell ref="CP44:CQ45"/>
    <mergeCell ref="CR44:CS45"/>
    <mergeCell ref="DG44:DH45"/>
    <mergeCell ref="DD44:DD45"/>
    <mergeCell ref="CT44:CT45"/>
    <mergeCell ref="CU44:CV45"/>
    <mergeCell ref="DB44:DC45"/>
    <mergeCell ref="CC52:CD53"/>
    <mergeCell ref="CE52:CE53"/>
    <mergeCell ref="CC50:CG51"/>
    <mergeCell ref="CM50:CQ51"/>
    <mergeCell ref="CE48:CE49"/>
    <mergeCell ref="CM54:CQ55"/>
    <mergeCell ref="CC54:CG55"/>
    <mergeCell ref="CH54:CL55"/>
    <mergeCell ref="BN72:BO73"/>
    <mergeCell ref="BP72:BP73"/>
    <mergeCell ref="ED70:EF73"/>
    <mergeCell ref="BQ72:BR73"/>
    <mergeCell ref="CC72:CD73"/>
    <mergeCell ref="CE72:CE73"/>
    <mergeCell ref="BX72:BY73"/>
    <mergeCell ref="BS72:BT73"/>
    <mergeCell ref="BU72:BU73"/>
    <mergeCell ref="CJ72:CJ73"/>
    <mergeCell ref="DV72:DW73"/>
    <mergeCell ref="DX72:DX73"/>
    <mergeCell ref="DY72:DZ73"/>
    <mergeCell ref="CC70:CG71"/>
    <mergeCell ref="DV70:DZ71"/>
    <mergeCell ref="CK72:CL73"/>
    <mergeCell ref="CH70:CL71"/>
    <mergeCell ref="DD72:DD73"/>
    <mergeCell ref="DI72:DI73"/>
    <mergeCell ref="BZ72:BZ73"/>
    <mergeCell ref="CA72:CB73"/>
    <mergeCell ref="DQ70:DU73"/>
    <mergeCell ref="CF72:CG73"/>
    <mergeCell ref="CH72:CI73"/>
    <mergeCell ref="BX70:CB71"/>
    <mergeCell ref="AY72:AZ73"/>
    <mergeCell ref="BA72:BA73"/>
    <mergeCell ref="BB72:BC73"/>
    <mergeCell ref="BD72:BE73"/>
    <mergeCell ref="BL72:BM73"/>
    <mergeCell ref="EJ70:EL73"/>
    <mergeCell ref="EA71:EA72"/>
    <mergeCell ref="EB71:EB72"/>
    <mergeCell ref="EC71:EC72"/>
    <mergeCell ref="EG70:EI73"/>
    <mergeCell ref="BS68:BT69"/>
    <mergeCell ref="BI68:BJ69"/>
    <mergeCell ref="BK68:BK69"/>
    <mergeCell ref="BL68:BM69"/>
    <mergeCell ref="BN68:BO69"/>
    <mergeCell ref="BG72:BH73"/>
    <mergeCell ref="BI72:BJ73"/>
    <mergeCell ref="BP68:BP69"/>
    <mergeCell ref="BQ68:BR69"/>
    <mergeCell ref="BK72:BK73"/>
    <mergeCell ref="AS70:AS73"/>
    <mergeCell ref="AT70:AX73"/>
    <mergeCell ref="AY70:BC71"/>
    <mergeCell ref="BD70:BH71"/>
    <mergeCell ref="BF72:BF73"/>
    <mergeCell ref="BV68:BW69"/>
    <mergeCell ref="BI70:BM71"/>
    <mergeCell ref="BN70:BR71"/>
    <mergeCell ref="BS70:BW71"/>
    <mergeCell ref="BU68:BU69"/>
    <mergeCell ref="BV72:BW73"/>
    <mergeCell ref="EG66:EI69"/>
    <mergeCell ref="EJ66:EL69"/>
    <mergeCell ref="EA67:EA68"/>
    <mergeCell ref="EB67:EB68"/>
    <mergeCell ref="EC67:EC68"/>
    <mergeCell ref="CO68:CO69"/>
    <mergeCell ref="CP68:CQ69"/>
    <mergeCell ref="CZ68:DA69"/>
    <mergeCell ref="DG66:DK67"/>
    <mergeCell ref="DV68:DW69"/>
    <mergeCell ref="BX66:CB67"/>
    <mergeCell ref="CC66:CG67"/>
    <mergeCell ref="CA68:CB69"/>
    <mergeCell ref="CC68:CD69"/>
    <mergeCell ref="BX68:BY69"/>
    <mergeCell ref="BZ68:BZ69"/>
    <mergeCell ref="CE68:CE69"/>
    <mergeCell ref="CF68:CG69"/>
    <mergeCell ref="CH66:CL67"/>
    <mergeCell ref="CK64:CL65"/>
    <mergeCell ref="DL66:DP69"/>
    <mergeCell ref="ED66:EF69"/>
    <mergeCell ref="DY68:DZ69"/>
    <mergeCell ref="DD68:DD69"/>
    <mergeCell ref="DE68:DF69"/>
    <mergeCell ref="DX68:DX69"/>
    <mergeCell ref="DQ68:DR69"/>
    <mergeCell ref="DS68:DS69"/>
    <mergeCell ref="DT68:DU69"/>
    <mergeCell ref="CC62:CG63"/>
    <mergeCell ref="DL62:DP63"/>
    <mergeCell ref="CO64:CO65"/>
    <mergeCell ref="CR62:CV63"/>
    <mergeCell ref="CW62:DA63"/>
    <mergeCell ref="CE64:CE65"/>
    <mergeCell ref="CF64:CG65"/>
    <mergeCell ref="DG62:DK65"/>
    <mergeCell ref="CH62:CL63"/>
    <mergeCell ref="CH64:CI65"/>
    <mergeCell ref="AS66:AS69"/>
    <mergeCell ref="AT66:AX69"/>
    <mergeCell ref="AY66:BC67"/>
    <mergeCell ref="BD66:BH67"/>
    <mergeCell ref="BF68:BF69"/>
    <mergeCell ref="AY68:AZ69"/>
    <mergeCell ref="BA68:BA69"/>
    <mergeCell ref="BB68:BC69"/>
    <mergeCell ref="BD68:BE69"/>
    <mergeCell ref="BG68:BH69"/>
    <mergeCell ref="BI66:BM67"/>
    <mergeCell ref="BN66:BR67"/>
    <mergeCell ref="BS66:BW67"/>
    <mergeCell ref="BS64:BT65"/>
    <mergeCell ref="BU64:BU65"/>
    <mergeCell ref="BV64:BW65"/>
    <mergeCell ref="BI64:BJ65"/>
    <mergeCell ref="BK64:BK65"/>
    <mergeCell ref="BL64:BM65"/>
    <mergeCell ref="BN64:BO65"/>
    <mergeCell ref="DN64:DN65"/>
    <mergeCell ref="DO64:DP65"/>
    <mergeCell ref="CY64:CY65"/>
    <mergeCell ref="CZ64:DA65"/>
    <mergeCell ref="BX64:BY65"/>
    <mergeCell ref="BZ64:BZ65"/>
    <mergeCell ref="CA64:CB65"/>
    <mergeCell ref="CC64:CD65"/>
    <mergeCell ref="DL64:DM65"/>
    <mergeCell ref="CJ64:CJ65"/>
    <mergeCell ref="EJ62:EL65"/>
    <mergeCell ref="EA63:EA64"/>
    <mergeCell ref="EB63:EB64"/>
    <mergeCell ref="EC63:EC64"/>
    <mergeCell ref="ED62:EF65"/>
    <mergeCell ref="EG62:EI65"/>
    <mergeCell ref="AS62:AS65"/>
    <mergeCell ref="AT62:AX65"/>
    <mergeCell ref="AY62:BC63"/>
    <mergeCell ref="BD62:BH63"/>
    <mergeCell ref="BF64:BF65"/>
    <mergeCell ref="BG64:BH65"/>
    <mergeCell ref="AY64:AZ65"/>
    <mergeCell ref="BA64:BA65"/>
    <mergeCell ref="BB64:BC65"/>
    <mergeCell ref="BD64:BE65"/>
    <mergeCell ref="BX62:CB63"/>
    <mergeCell ref="BX60:BY61"/>
    <mergeCell ref="BP60:BP61"/>
    <mergeCell ref="BQ60:BR61"/>
    <mergeCell ref="BS60:BT61"/>
    <mergeCell ref="BU60:BU61"/>
    <mergeCell ref="BN62:BR63"/>
    <mergeCell ref="BS62:BW63"/>
    <mergeCell ref="BV60:BW61"/>
    <mergeCell ref="EJ58:EL61"/>
    <mergeCell ref="EA59:EA60"/>
    <mergeCell ref="EB59:EB60"/>
    <mergeCell ref="EC59:EC60"/>
    <mergeCell ref="EG58:EI61"/>
    <mergeCell ref="CK60:CL61"/>
    <mergeCell ref="CH58:CL59"/>
    <mergeCell ref="CW58:DA59"/>
    <mergeCell ref="CW60:CX61"/>
    <mergeCell ref="CM60:CN61"/>
    <mergeCell ref="DV58:DZ59"/>
    <mergeCell ref="DJ60:DK61"/>
    <mergeCell ref="ED58:EF61"/>
    <mergeCell ref="DG58:DK59"/>
    <mergeCell ref="DL58:DP59"/>
    <mergeCell ref="DL60:DM61"/>
    <mergeCell ref="DO60:DP61"/>
    <mergeCell ref="DG60:DH61"/>
    <mergeCell ref="DQ58:DU59"/>
    <mergeCell ref="DI60:DI61"/>
    <mergeCell ref="BF60:BF61"/>
    <mergeCell ref="BG60:BH61"/>
    <mergeCell ref="CT60:CT61"/>
    <mergeCell ref="CU60:CV61"/>
    <mergeCell ref="BI58:BM59"/>
    <mergeCell ref="BS58:BW59"/>
    <mergeCell ref="BX58:CB59"/>
    <mergeCell ref="CC58:CG59"/>
    <mergeCell ref="BN58:BR59"/>
    <mergeCell ref="BI60:BJ61"/>
    <mergeCell ref="DB56:DC57"/>
    <mergeCell ref="CF60:CG61"/>
    <mergeCell ref="AS58:AS61"/>
    <mergeCell ref="AT58:AX61"/>
    <mergeCell ref="AY58:BC59"/>
    <mergeCell ref="BD58:BH59"/>
    <mergeCell ref="AY60:AZ61"/>
    <mergeCell ref="BA60:BA61"/>
    <mergeCell ref="BB60:BC61"/>
    <mergeCell ref="BD60:BE61"/>
    <mergeCell ref="DE56:DF57"/>
    <mergeCell ref="DG56:DH57"/>
    <mergeCell ref="BP56:BP57"/>
    <mergeCell ref="BQ56:BR57"/>
    <mergeCell ref="DB58:DF61"/>
    <mergeCell ref="BZ60:BZ61"/>
    <mergeCell ref="CA60:CB61"/>
    <mergeCell ref="CC60:CD61"/>
    <mergeCell ref="CE60:CE61"/>
    <mergeCell ref="BZ56:BZ57"/>
    <mergeCell ref="EG54:EI57"/>
    <mergeCell ref="EJ54:EL57"/>
    <mergeCell ref="EA55:EA56"/>
    <mergeCell ref="EB55:EB56"/>
    <mergeCell ref="EC55:EC56"/>
    <mergeCell ref="ED54:EF57"/>
    <mergeCell ref="CA56:CB57"/>
    <mergeCell ref="CE56:CE57"/>
    <mergeCell ref="CF56:CG57"/>
    <mergeCell ref="BI56:BJ57"/>
    <mergeCell ref="CR58:CV59"/>
    <mergeCell ref="CC56:CD57"/>
    <mergeCell ref="CO56:CO57"/>
    <mergeCell ref="CP56:CQ57"/>
    <mergeCell ref="CH56:CI57"/>
    <mergeCell ref="CJ56:CJ57"/>
    <mergeCell ref="DD56:DD57"/>
    <mergeCell ref="CU56:CV57"/>
    <mergeCell ref="DQ56:DR57"/>
    <mergeCell ref="DB54:DF55"/>
    <mergeCell ref="DG54:DK55"/>
    <mergeCell ref="CW54:DA57"/>
    <mergeCell ref="DI56:DI57"/>
    <mergeCell ref="CR54:CV55"/>
    <mergeCell ref="CT56:CT57"/>
    <mergeCell ref="CR56:CS57"/>
    <mergeCell ref="BF56:BF57"/>
    <mergeCell ref="AS54:AS57"/>
    <mergeCell ref="AT54:AX57"/>
    <mergeCell ref="AY54:BC55"/>
    <mergeCell ref="BD54:BH55"/>
    <mergeCell ref="BG56:BH57"/>
    <mergeCell ref="AY56:AZ57"/>
    <mergeCell ref="BA56:BA57"/>
    <mergeCell ref="BB56:BC57"/>
    <mergeCell ref="BD56:BE57"/>
    <mergeCell ref="BX50:CB51"/>
    <mergeCell ref="BI54:BM55"/>
    <mergeCell ref="BU56:BU57"/>
    <mergeCell ref="BS54:BW55"/>
    <mergeCell ref="BV52:BW53"/>
    <mergeCell ref="BX54:CB55"/>
    <mergeCell ref="BV56:BW57"/>
    <mergeCell ref="BN54:BR55"/>
    <mergeCell ref="BX56:BY57"/>
    <mergeCell ref="BK56:BK57"/>
    <mergeCell ref="ED50:EF53"/>
    <mergeCell ref="EG50:EI53"/>
    <mergeCell ref="CR50:CV53"/>
    <mergeCell ref="CW52:CX53"/>
    <mergeCell ref="CY52:CY53"/>
    <mergeCell ref="CZ52:DA53"/>
    <mergeCell ref="DV50:DZ51"/>
    <mergeCell ref="DY52:DZ53"/>
    <mergeCell ref="DD52:DD53"/>
    <mergeCell ref="DE52:DF53"/>
    <mergeCell ref="EJ50:EL53"/>
    <mergeCell ref="EA51:EA52"/>
    <mergeCell ref="EB51:EB52"/>
    <mergeCell ref="EC51:EC52"/>
    <mergeCell ref="BI52:BJ53"/>
    <mergeCell ref="BS52:BT53"/>
    <mergeCell ref="CA52:CB53"/>
    <mergeCell ref="BX52:BY53"/>
    <mergeCell ref="BZ52:BZ53"/>
    <mergeCell ref="BU52:BU53"/>
    <mergeCell ref="BF52:BF53"/>
    <mergeCell ref="BI50:BM51"/>
    <mergeCell ref="BN50:BR51"/>
    <mergeCell ref="BK52:BK53"/>
    <mergeCell ref="BQ52:BR53"/>
    <mergeCell ref="BP52:BP53"/>
    <mergeCell ref="CR48:CS49"/>
    <mergeCell ref="AS50:AS53"/>
    <mergeCell ref="AT50:AX53"/>
    <mergeCell ref="AY50:BC51"/>
    <mergeCell ref="BD50:BH51"/>
    <mergeCell ref="BG52:BH53"/>
    <mergeCell ref="AY52:AZ53"/>
    <mergeCell ref="BA52:BA53"/>
    <mergeCell ref="BB52:BC53"/>
    <mergeCell ref="BD52:BE53"/>
    <mergeCell ref="DB52:DC53"/>
    <mergeCell ref="DJ52:DK53"/>
    <mergeCell ref="CW50:DA51"/>
    <mergeCell ref="DG50:DK51"/>
    <mergeCell ref="DB50:DF51"/>
    <mergeCell ref="CF52:CG53"/>
    <mergeCell ref="DG52:DH53"/>
    <mergeCell ref="DI52:DI53"/>
    <mergeCell ref="DI40:DI41"/>
    <mergeCell ref="DJ40:DK41"/>
    <mergeCell ref="CU40:CV41"/>
    <mergeCell ref="CM40:CN41"/>
    <mergeCell ref="CW46:DA47"/>
    <mergeCell ref="DB46:DF47"/>
    <mergeCell ref="DG42:DK43"/>
    <mergeCell ref="CY44:CY45"/>
    <mergeCell ref="CW42:DA43"/>
    <mergeCell ref="CR46:CV47"/>
    <mergeCell ref="EJ46:EL49"/>
    <mergeCell ref="EA47:EA48"/>
    <mergeCell ref="EB47:EB48"/>
    <mergeCell ref="EC47:EC48"/>
    <mergeCell ref="ED46:EF49"/>
    <mergeCell ref="EJ38:EL41"/>
    <mergeCell ref="EA39:EA40"/>
    <mergeCell ref="EG46:EI49"/>
    <mergeCell ref="EG38:EI41"/>
    <mergeCell ref="ED38:EF41"/>
    <mergeCell ref="EB39:EB40"/>
    <mergeCell ref="DV30:DZ31"/>
    <mergeCell ref="DY40:DZ41"/>
    <mergeCell ref="EC39:EC40"/>
    <mergeCell ref="DV28:DW29"/>
    <mergeCell ref="DX36:DX37"/>
    <mergeCell ref="DY36:DZ37"/>
    <mergeCell ref="DV36:DW37"/>
    <mergeCell ref="DY32:DZ33"/>
    <mergeCell ref="DV10:DZ10"/>
    <mergeCell ref="DV11:DZ11"/>
    <mergeCell ref="DV12:DW12"/>
    <mergeCell ref="DY12:DZ12"/>
    <mergeCell ref="DX28:DX29"/>
    <mergeCell ref="DV13:DZ13"/>
    <mergeCell ref="DV22:DZ23"/>
    <mergeCell ref="DV24:DW25"/>
    <mergeCell ref="DY28:DZ29"/>
    <mergeCell ref="DY24:DZ25"/>
    <mergeCell ref="BX48:BY49"/>
    <mergeCell ref="CM46:CQ49"/>
    <mergeCell ref="CH48:CI49"/>
    <mergeCell ref="CF48:CG49"/>
    <mergeCell ref="CJ48:CJ49"/>
    <mergeCell ref="CK48:CL49"/>
    <mergeCell ref="CC48:CD49"/>
    <mergeCell ref="CO40:CO41"/>
    <mergeCell ref="DV26:DZ27"/>
    <mergeCell ref="CH46:CL47"/>
    <mergeCell ref="DB42:DF43"/>
    <mergeCell ref="CM42:CQ43"/>
    <mergeCell ref="CR42:CV43"/>
    <mergeCell ref="CW44:CX45"/>
    <mergeCell ref="CZ40:DA41"/>
    <mergeCell ref="CP40:CQ41"/>
    <mergeCell ref="CZ44:DA45"/>
    <mergeCell ref="CW40:CX41"/>
    <mergeCell ref="CY40:CY41"/>
    <mergeCell ref="DV32:DW33"/>
    <mergeCell ref="DX32:DX33"/>
    <mergeCell ref="DV38:DZ39"/>
    <mergeCell ref="DV34:DZ35"/>
    <mergeCell ref="DV40:DW41"/>
    <mergeCell ref="DX40:DX41"/>
    <mergeCell ref="DG40:DH41"/>
    <mergeCell ref="DL40:DM41"/>
    <mergeCell ref="DN40:DN41"/>
    <mergeCell ref="DO40:DP41"/>
    <mergeCell ref="DV14:DZ15"/>
    <mergeCell ref="DV16:DW17"/>
    <mergeCell ref="DX16:DX17"/>
    <mergeCell ref="DY16:DZ17"/>
    <mergeCell ref="DV18:DZ19"/>
    <mergeCell ref="DV20:DW21"/>
    <mergeCell ref="DX20:DX21"/>
    <mergeCell ref="DY20:DZ21"/>
    <mergeCell ref="DS32:DS33"/>
    <mergeCell ref="DT32:DU33"/>
    <mergeCell ref="DQ38:DU39"/>
    <mergeCell ref="DQ40:DR41"/>
    <mergeCell ref="DS40:DS41"/>
    <mergeCell ref="DT40:DU41"/>
    <mergeCell ref="DQ34:DU35"/>
    <mergeCell ref="DQ36:DR37"/>
    <mergeCell ref="DS36:DS37"/>
    <mergeCell ref="DT36:DU37"/>
    <mergeCell ref="DQ32:DR33"/>
    <mergeCell ref="DQ16:DR17"/>
    <mergeCell ref="DS16:DS17"/>
    <mergeCell ref="DT16:DU17"/>
    <mergeCell ref="DQ18:DU19"/>
    <mergeCell ref="DT20:DU21"/>
    <mergeCell ref="DQ26:DU27"/>
    <mergeCell ref="DQ22:DU23"/>
    <mergeCell ref="DQ28:DR29"/>
    <mergeCell ref="DS28:DS29"/>
    <mergeCell ref="DT28:DU29"/>
    <mergeCell ref="DQ20:DR21"/>
    <mergeCell ref="DQ10:DU10"/>
    <mergeCell ref="DQ11:DU11"/>
    <mergeCell ref="DQ12:DR12"/>
    <mergeCell ref="DT12:DU12"/>
    <mergeCell ref="DQ13:DU13"/>
    <mergeCell ref="DS20:DS21"/>
    <mergeCell ref="DQ30:DU31"/>
    <mergeCell ref="DG32:DH33"/>
    <mergeCell ref="DI32:DI33"/>
    <mergeCell ref="DG26:DK27"/>
    <mergeCell ref="DG24:DH25"/>
    <mergeCell ref="DI24:DI25"/>
    <mergeCell ref="DL24:DM25"/>
    <mergeCell ref="DN24:DN25"/>
    <mergeCell ref="DN28:DN29"/>
    <mergeCell ref="DN32:DN33"/>
    <mergeCell ref="DL38:DP39"/>
    <mergeCell ref="DL30:DP31"/>
    <mergeCell ref="DQ14:DU15"/>
    <mergeCell ref="DL22:DP23"/>
    <mergeCell ref="DL14:DP15"/>
    <mergeCell ref="DL16:DM17"/>
    <mergeCell ref="DO20:DP21"/>
    <mergeCell ref="DL20:DM21"/>
    <mergeCell ref="DN20:DN21"/>
    <mergeCell ref="DL26:DP27"/>
    <mergeCell ref="DO32:DP33"/>
    <mergeCell ref="DL34:DP35"/>
    <mergeCell ref="DL36:DM37"/>
    <mergeCell ref="DN36:DN37"/>
    <mergeCell ref="DO28:DP29"/>
    <mergeCell ref="DL32:DM33"/>
    <mergeCell ref="DI36:DI37"/>
    <mergeCell ref="DJ36:DK37"/>
    <mergeCell ref="DL13:DP13"/>
    <mergeCell ref="DO16:DP17"/>
    <mergeCell ref="DL18:DP19"/>
    <mergeCell ref="DN16:DN17"/>
    <mergeCell ref="DJ28:DK29"/>
    <mergeCell ref="DJ24:DK25"/>
    <mergeCell ref="DG18:DK19"/>
    <mergeCell ref="DO36:DP37"/>
    <mergeCell ref="DG36:DH37"/>
    <mergeCell ref="DG14:DK15"/>
    <mergeCell ref="DG16:DH17"/>
    <mergeCell ref="DI16:DI17"/>
    <mergeCell ref="DJ32:DK33"/>
    <mergeCell ref="DG28:DH29"/>
    <mergeCell ref="DG20:DH21"/>
    <mergeCell ref="DI20:DI21"/>
    <mergeCell ref="DJ20:DK21"/>
    <mergeCell ref="DI28:DI29"/>
    <mergeCell ref="DB34:DF35"/>
    <mergeCell ref="DB32:DC33"/>
    <mergeCell ref="DD32:DD33"/>
    <mergeCell ref="DG34:DK35"/>
    <mergeCell ref="DL10:DP10"/>
    <mergeCell ref="DL11:DP11"/>
    <mergeCell ref="DL12:DM12"/>
    <mergeCell ref="DO12:DP12"/>
    <mergeCell ref="DJ16:DK17"/>
    <mergeCell ref="DL28:DM29"/>
    <mergeCell ref="DG10:DK10"/>
    <mergeCell ref="DG11:DK11"/>
    <mergeCell ref="DG12:DH12"/>
    <mergeCell ref="DJ12:DK12"/>
    <mergeCell ref="DG13:DK13"/>
    <mergeCell ref="DD24:DD25"/>
    <mergeCell ref="DG22:DK23"/>
    <mergeCell ref="DB13:DF13"/>
    <mergeCell ref="DB11:DF11"/>
    <mergeCell ref="DB12:DC12"/>
    <mergeCell ref="DE32:DF33"/>
    <mergeCell ref="CW30:DA31"/>
    <mergeCell ref="CZ28:DA29"/>
    <mergeCell ref="CW32:CX33"/>
    <mergeCell ref="CZ32:DA33"/>
    <mergeCell ref="CW28:CX29"/>
    <mergeCell ref="DE28:DF29"/>
    <mergeCell ref="DD28:DD29"/>
    <mergeCell ref="DB28:DC29"/>
    <mergeCell ref="DE12:DF12"/>
    <mergeCell ref="DB16:DC17"/>
    <mergeCell ref="DB14:DF15"/>
    <mergeCell ref="CY28:CY29"/>
    <mergeCell ref="DE24:DF25"/>
    <mergeCell ref="DB24:DC25"/>
    <mergeCell ref="CY24:CY25"/>
    <mergeCell ref="CW26:DA27"/>
    <mergeCell ref="CY16:CY17"/>
    <mergeCell ref="CW18:DA19"/>
    <mergeCell ref="CW14:DA15"/>
    <mergeCell ref="CY36:CY37"/>
    <mergeCell ref="CZ36:DA37"/>
    <mergeCell ref="CZ24:DA25"/>
    <mergeCell ref="CY32:CY33"/>
    <mergeCell ref="CW34:DA35"/>
    <mergeCell ref="CR13:CV13"/>
    <mergeCell ref="CR14:CV15"/>
    <mergeCell ref="CR16:CS17"/>
    <mergeCell ref="CW10:DA10"/>
    <mergeCell ref="DD16:DD17"/>
    <mergeCell ref="DB18:DF19"/>
    <mergeCell ref="CW11:DA11"/>
    <mergeCell ref="DB10:DF10"/>
    <mergeCell ref="DE16:DF17"/>
    <mergeCell ref="CW16:CX17"/>
    <mergeCell ref="CM38:CQ39"/>
    <mergeCell ref="CM30:CQ31"/>
    <mergeCell ref="CM32:CN33"/>
    <mergeCell ref="CR34:CV35"/>
    <mergeCell ref="CW12:CX12"/>
    <mergeCell ref="CZ12:DA12"/>
    <mergeCell ref="CW13:DA13"/>
    <mergeCell ref="CZ16:DA17"/>
    <mergeCell ref="CU28:CV29"/>
    <mergeCell ref="CR24:CS25"/>
    <mergeCell ref="CR40:CS41"/>
    <mergeCell ref="CR30:CV31"/>
    <mergeCell ref="CR32:CS33"/>
    <mergeCell ref="CR36:CS37"/>
    <mergeCell ref="CT36:CT37"/>
    <mergeCell ref="CU36:CV37"/>
    <mergeCell ref="CT40:CT41"/>
    <mergeCell ref="CR38:CV39"/>
    <mergeCell ref="CM10:CQ10"/>
    <mergeCell ref="CM11:CQ11"/>
    <mergeCell ref="CM12:CN12"/>
    <mergeCell ref="CP12:CQ12"/>
    <mergeCell ref="CR28:CS29"/>
    <mergeCell ref="CR20:CS21"/>
    <mergeCell ref="CR26:CV27"/>
    <mergeCell ref="CU16:CV17"/>
    <mergeCell ref="CR18:CV19"/>
    <mergeCell ref="CT20:CT21"/>
    <mergeCell ref="CM16:CN17"/>
    <mergeCell ref="CO16:CO17"/>
    <mergeCell ref="CM18:CQ19"/>
    <mergeCell ref="CO20:CO21"/>
    <mergeCell ref="CP20:CQ21"/>
    <mergeCell ref="CM20:CN21"/>
    <mergeCell ref="CU12:CV12"/>
    <mergeCell ref="AA44:AA46"/>
    <mergeCell ref="CM13:CQ13"/>
    <mergeCell ref="CM14:CQ15"/>
    <mergeCell ref="AB44:AG46"/>
    <mergeCell ref="AH44:AM46"/>
    <mergeCell ref="AN44:AQ46"/>
    <mergeCell ref="CP16:CQ17"/>
    <mergeCell ref="BX26:CB27"/>
    <mergeCell ref="CT16:CT17"/>
    <mergeCell ref="CO32:CO33"/>
    <mergeCell ref="CP32:CQ33"/>
    <mergeCell ref="CE36:CE37"/>
    <mergeCell ref="CA44:CB45"/>
    <mergeCell ref="AS46:AS49"/>
    <mergeCell ref="AT46:AX49"/>
    <mergeCell ref="AY46:BC47"/>
    <mergeCell ref="BI48:BJ49"/>
    <mergeCell ref="CO36:CO37"/>
    <mergeCell ref="CP36:CQ37"/>
    <mergeCell ref="AA53:AA55"/>
    <mergeCell ref="AB53:AG55"/>
    <mergeCell ref="AH53:AM55"/>
    <mergeCell ref="AN53:AQ55"/>
    <mergeCell ref="BK48:BK49"/>
    <mergeCell ref="CR12:CS12"/>
    <mergeCell ref="CP28:CQ29"/>
    <mergeCell ref="CM26:CQ27"/>
    <mergeCell ref="CM28:CN29"/>
    <mergeCell ref="CO28:CO29"/>
    <mergeCell ref="AH50:AM52"/>
    <mergeCell ref="AH47:AM49"/>
    <mergeCell ref="AN47:AQ49"/>
    <mergeCell ref="BS36:BT37"/>
    <mergeCell ref="AY48:AZ49"/>
    <mergeCell ref="BA48:BA49"/>
    <mergeCell ref="BL52:BM53"/>
    <mergeCell ref="BN52:BO53"/>
    <mergeCell ref="BL48:BM49"/>
    <mergeCell ref="BN48:BO49"/>
    <mergeCell ref="AB47:AG49"/>
    <mergeCell ref="AA47:AA49"/>
    <mergeCell ref="U50:Z52"/>
    <mergeCell ref="F53:F55"/>
    <mergeCell ref="G53:G55"/>
    <mergeCell ref="H53:M55"/>
    <mergeCell ref="O53:O55"/>
    <mergeCell ref="S53:S55"/>
    <mergeCell ref="U53:Z55"/>
    <mergeCell ref="H50:M52"/>
    <mergeCell ref="G50:G52"/>
    <mergeCell ref="O50:O52"/>
    <mergeCell ref="S50:S52"/>
    <mergeCell ref="BN46:BR47"/>
    <mergeCell ref="AA50:AA52"/>
    <mergeCell ref="AN50:AQ52"/>
    <mergeCell ref="AB50:AG52"/>
    <mergeCell ref="U44:Z46"/>
    <mergeCell ref="U47:Z49"/>
    <mergeCell ref="BI46:BM47"/>
    <mergeCell ref="F47:F49"/>
    <mergeCell ref="G47:G49"/>
    <mergeCell ref="H47:M49"/>
    <mergeCell ref="S44:S46"/>
    <mergeCell ref="O47:O49"/>
    <mergeCell ref="S47:S49"/>
    <mergeCell ref="F44:F46"/>
    <mergeCell ref="G44:G46"/>
    <mergeCell ref="H44:M46"/>
    <mergeCell ref="O44:O46"/>
    <mergeCell ref="F50:F52"/>
    <mergeCell ref="BD46:BH47"/>
    <mergeCell ref="BX42:CB43"/>
    <mergeCell ref="BB48:BC49"/>
    <mergeCell ref="BD48:BE49"/>
    <mergeCell ref="BF48:BF49"/>
    <mergeCell ref="BG48:BH49"/>
    <mergeCell ref="BX46:CB47"/>
    <mergeCell ref="BZ48:BZ49"/>
    <mergeCell ref="BU48:BU49"/>
    <mergeCell ref="BS40:BT41"/>
    <mergeCell ref="BN87:BR87"/>
    <mergeCell ref="BN85:BR85"/>
    <mergeCell ref="BN86:BR86"/>
    <mergeCell ref="BN82:BR82"/>
    <mergeCell ref="BS46:BW47"/>
    <mergeCell ref="BV48:BW49"/>
    <mergeCell ref="BP48:BP49"/>
    <mergeCell ref="BQ48:BR49"/>
    <mergeCell ref="BN60:BO61"/>
    <mergeCell ref="AT83:AX83"/>
    <mergeCell ref="AY84:BC84"/>
    <mergeCell ref="BD84:BH84"/>
    <mergeCell ref="BI84:BM84"/>
    <mergeCell ref="AT84:AX84"/>
    <mergeCell ref="BN84:BR84"/>
    <mergeCell ref="AY83:BC83"/>
    <mergeCell ref="BD83:BH83"/>
    <mergeCell ref="BI83:BM83"/>
    <mergeCell ref="BN83:BR83"/>
    <mergeCell ref="AT87:AX87"/>
    <mergeCell ref="AY87:BC87"/>
    <mergeCell ref="BD87:BH87"/>
    <mergeCell ref="AT85:AX85"/>
    <mergeCell ref="AY85:BC85"/>
    <mergeCell ref="BD85:BH85"/>
    <mergeCell ref="AT86:AX86"/>
    <mergeCell ref="AY86:BC86"/>
    <mergeCell ref="BD86:BH86"/>
    <mergeCell ref="AY79:BC79"/>
    <mergeCell ref="CH42:CL45"/>
    <mergeCell ref="BX44:BY45"/>
    <mergeCell ref="BZ44:BZ45"/>
    <mergeCell ref="CF44:CG45"/>
    <mergeCell ref="BK44:BK45"/>
    <mergeCell ref="AY42:BC43"/>
    <mergeCell ref="BD42:BH43"/>
    <mergeCell ref="AY44:AZ45"/>
    <mergeCell ref="BS48:BT49"/>
    <mergeCell ref="BS50:BW51"/>
    <mergeCell ref="BL56:BM57"/>
    <mergeCell ref="BS56:BT57"/>
    <mergeCell ref="BN56:BO57"/>
    <mergeCell ref="BN81:BR81"/>
    <mergeCell ref="BK60:BK61"/>
    <mergeCell ref="BL60:BM61"/>
    <mergeCell ref="BI62:BM63"/>
    <mergeCell ref="BP64:BP65"/>
    <mergeCell ref="BQ64:BR65"/>
    <mergeCell ref="BI87:BM87"/>
    <mergeCell ref="BI86:BM86"/>
    <mergeCell ref="CC42:CG43"/>
    <mergeCell ref="BX38:CB39"/>
    <mergeCell ref="BV40:BW41"/>
    <mergeCell ref="BS38:BW39"/>
    <mergeCell ref="CC46:CG47"/>
    <mergeCell ref="CA48:CB49"/>
    <mergeCell ref="BI44:BJ45"/>
    <mergeCell ref="BI85:BM85"/>
    <mergeCell ref="CC38:CG41"/>
    <mergeCell ref="CH38:CL39"/>
    <mergeCell ref="CK40:CL41"/>
    <mergeCell ref="CK36:CL37"/>
    <mergeCell ref="BX40:BY41"/>
    <mergeCell ref="BZ40:BZ41"/>
    <mergeCell ref="BX34:CB37"/>
    <mergeCell ref="CC36:CD37"/>
    <mergeCell ref="CK16:CL17"/>
    <mergeCell ref="CH20:CI21"/>
    <mergeCell ref="CJ16:CJ17"/>
    <mergeCell ref="CF32:CG33"/>
    <mergeCell ref="CJ32:CJ33"/>
    <mergeCell ref="CJ40:CJ41"/>
    <mergeCell ref="CH40:CI41"/>
    <mergeCell ref="CH36:CI37"/>
    <mergeCell ref="CF36:CG37"/>
    <mergeCell ref="CH32:CI33"/>
    <mergeCell ref="DG30:DK31"/>
    <mergeCell ref="DB30:DF31"/>
    <mergeCell ref="CH28:CI29"/>
    <mergeCell ref="CJ28:CJ29"/>
    <mergeCell ref="CF20:CG21"/>
    <mergeCell ref="CO24:CO25"/>
    <mergeCell ref="CP24:CQ25"/>
    <mergeCell ref="CT28:CT29"/>
    <mergeCell ref="CT24:CT25"/>
    <mergeCell ref="DB26:DF27"/>
    <mergeCell ref="DE40:DF41"/>
    <mergeCell ref="DB38:DF39"/>
    <mergeCell ref="CW36:CX37"/>
    <mergeCell ref="DG38:DK39"/>
    <mergeCell ref="DB40:DC41"/>
    <mergeCell ref="DD40:DD41"/>
    <mergeCell ref="CW38:DA39"/>
    <mergeCell ref="DB36:DC37"/>
    <mergeCell ref="DD36:DD37"/>
    <mergeCell ref="DE36:DF37"/>
    <mergeCell ref="BX14:CB15"/>
    <mergeCell ref="CC14:CG15"/>
    <mergeCell ref="BX16:BY17"/>
    <mergeCell ref="BZ16:BZ17"/>
    <mergeCell ref="CA16:CB17"/>
    <mergeCell ref="CC16:CD17"/>
    <mergeCell ref="CE16:CE17"/>
    <mergeCell ref="BX18:CB19"/>
    <mergeCell ref="CC18:CG19"/>
    <mergeCell ref="CT32:CT33"/>
    <mergeCell ref="CU32:CV33"/>
    <mergeCell ref="BX22:CB23"/>
    <mergeCell ref="BX28:BY29"/>
    <mergeCell ref="BZ28:BZ29"/>
    <mergeCell ref="CH24:CI25"/>
    <mergeCell ref="CJ24:CJ25"/>
    <mergeCell ref="CC30:CG31"/>
    <mergeCell ref="BX13:CB13"/>
    <mergeCell ref="CC13:CG13"/>
    <mergeCell ref="BX24:BY25"/>
    <mergeCell ref="BX12:BY12"/>
    <mergeCell ref="CA12:CB12"/>
    <mergeCell ref="CC12:CD12"/>
    <mergeCell ref="CC20:CD21"/>
    <mergeCell ref="BZ24:BZ25"/>
    <mergeCell ref="CE24:CE25"/>
    <mergeCell ref="CF24:CG25"/>
    <mergeCell ref="CF12:CG12"/>
    <mergeCell ref="CH12:CI12"/>
    <mergeCell ref="CH26:CL27"/>
    <mergeCell ref="CH22:CL23"/>
    <mergeCell ref="CF16:CG17"/>
    <mergeCell ref="CK24:CL25"/>
    <mergeCell ref="CJ20:CJ21"/>
    <mergeCell ref="CH18:CL19"/>
    <mergeCell ref="CH16:CI17"/>
    <mergeCell ref="CK20:CL21"/>
    <mergeCell ref="DE20:DF21"/>
    <mergeCell ref="CH14:CL15"/>
    <mergeCell ref="EG34:EI37"/>
    <mergeCell ref="EJ34:EL37"/>
    <mergeCell ref="EA35:EA36"/>
    <mergeCell ref="EB35:EB36"/>
    <mergeCell ref="EC35:EC36"/>
    <mergeCell ref="CH34:CL35"/>
    <mergeCell ref="CM22:CQ23"/>
    <mergeCell ref="CM24:CN25"/>
    <mergeCell ref="DD20:DD21"/>
    <mergeCell ref="CZ20:DA21"/>
    <mergeCell ref="CU24:CV25"/>
    <mergeCell ref="CW22:DA23"/>
    <mergeCell ref="CW24:CX25"/>
    <mergeCell ref="DB22:DF23"/>
    <mergeCell ref="CW20:CX21"/>
    <mergeCell ref="DB20:DC21"/>
    <mergeCell ref="CU20:CV21"/>
    <mergeCell ref="CY20:CY21"/>
    <mergeCell ref="BI38:BM39"/>
    <mergeCell ref="BN38:BR39"/>
    <mergeCell ref="BI40:BJ41"/>
    <mergeCell ref="BK40:BK41"/>
    <mergeCell ref="BN40:BO41"/>
    <mergeCell ref="BP40:BP41"/>
    <mergeCell ref="BL40:BM41"/>
    <mergeCell ref="CM34:CQ35"/>
    <mergeCell ref="CM36:CN37"/>
    <mergeCell ref="BQ40:BR41"/>
    <mergeCell ref="CA40:CB41"/>
    <mergeCell ref="BU40:BU41"/>
    <mergeCell ref="CC34:CG35"/>
    <mergeCell ref="BS34:BW35"/>
    <mergeCell ref="CJ36:CJ37"/>
    <mergeCell ref="BV36:BW37"/>
    <mergeCell ref="BQ36:BR37"/>
    <mergeCell ref="EG42:EI45"/>
    <mergeCell ref="BI42:BM43"/>
    <mergeCell ref="BN42:BR43"/>
    <mergeCell ref="DJ44:DK45"/>
    <mergeCell ref="DE44:DF45"/>
    <mergeCell ref="BS42:BW43"/>
    <mergeCell ref="BL44:BM45"/>
    <mergeCell ref="CC44:CD45"/>
    <mergeCell ref="CE44:CE45"/>
    <mergeCell ref="DY44:DZ45"/>
    <mergeCell ref="BL36:BM37"/>
    <mergeCell ref="BN36:BO37"/>
    <mergeCell ref="ED34:EF37"/>
    <mergeCell ref="BI36:BJ37"/>
    <mergeCell ref="BK36:BK37"/>
    <mergeCell ref="EJ42:EL45"/>
    <mergeCell ref="EA43:EA44"/>
    <mergeCell ref="EB43:EB44"/>
    <mergeCell ref="EC43:EC44"/>
    <mergeCell ref="ED42:EF45"/>
    <mergeCell ref="BI34:BM35"/>
    <mergeCell ref="BU36:BU37"/>
    <mergeCell ref="BN44:BO45"/>
    <mergeCell ref="BP44:BP45"/>
    <mergeCell ref="BQ44:BR45"/>
    <mergeCell ref="BB36:BC37"/>
    <mergeCell ref="BD36:BE37"/>
    <mergeCell ref="BD34:BH35"/>
    <mergeCell ref="BF40:BF41"/>
    <mergeCell ref="BP36:BP37"/>
    <mergeCell ref="BN34:BR35"/>
    <mergeCell ref="BG40:BH41"/>
    <mergeCell ref="BB40:BC41"/>
    <mergeCell ref="BD40:BE41"/>
    <mergeCell ref="BA44:BA45"/>
    <mergeCell ref="BD44:BE45"/>
    <mergeCell ref="BF44:BF45"/>
    <mergeCell ref="BG44:BH45"/>
    <mergeCell ref="BB44:BC45"/>
    <mergeCell ref="BA36:BA37"/>
    <mergeCell ref="AS38:AS41"/>
    <mergeCell ref="AT38:AX41"/>
    <mergeCell ref="AS34:AS37"/>
    <mergeCell ref="BU44:BU45"/>
    <mergeCell ref="BV44:BW45"/>
    <mergeCell ref="BS44:BT45"/>
    <mergeCell ref="AY38:BC39"/>
    <mergeCell ref="BD38:BH39"/>
    <mergeCell ref="AY40:AZ41"/>
    <mergeCell ref="BA40:BA41"/>
    <mergeCell ref="G41:G43"/>
    <mergeCell ref="H41:M43"/>
    <mergeCell ref="O41:O43"/>
    <mergeCell ref="AN38:AQ40"/>
    <mergeCell ref="AN41:AQ43"/>
    <mergeCell ref="AT34:AX37"/>
    <mergeCell ref="AN32:AQ34"/>
    <mergeCell ref="AS30:AS33"/>
    <mergeCell ref="AS42:AS45"/>
    <mergeCell ref="AT42:AX45"/>
    <mergeCell ref="AB41:AG43"/>
    <mergeCell ref="AH38:AM40"/>
    <mergeCell ref="U38:Z40"/>
    <mergeCell ref="AA38:AA40"/>
    <mergeCell ref="AB38:AG40"/>
    <mergeCell ref="F38:F40"/>
    <mergeCell ref="G38:G40"/>
    <mergeCell ref="H38:M40"/>
    <mergeCell ref="O38:O40"/>
    <mergeCell ref="F41:F43"/>
    <mergeCell ref="S35:S37"/>
    <mergeCell ref="AB32:AG34"/>
    <mergeCell ref="U35:Z37"/>
    <mergeCell ref="AA32:AA34"/>
    <mergeCell ref="AA35:AA37"/>
    <mergeCell ref="AH41:AM43"/>
    <mergeCell ref="S38:S40"/>
    <mergeCell ref="S41:S43"/>
    <mergeCell ref="U41:Z43"/>
    <mergeCell ref="AA41:AA43"/>
    <mergeCell ref="AH35:AM37"/>
    <mergeCell ref="AY36:AZ37"/>
    <mergeCell ref="AA29:AA31"/>
    <mergeCell ref="EG30:EI33"/>
    <mergeCell ref="BD32:BE33"/>
    <mergeCell ref="BF32:BF33"/>
    <mergeCell ref="ED26:EF29"/>
    <mergeCell ref="CF28:CG29"/>
    <mergeCell ref="BF36:BF37"/>
    <mergeCell ref="BG36:BH37"/>
    <mergeCell ref="F35:F37"/>
    <mergeCell ref="G35:G37"/>
    <mergeCell ref="H35:M37"/>
    <mergeCell ref="O35:O37"/>
    <mergeCell ref="AY34:BC35"/>
    <mergeCell ref="U32:Z34"/>
    <mergeCell ref="AB35:AG37"/>
    <mergeCell ref="AH32:AM34"/>
    <mergeCell ref="G32:G34"/>
    <mergeCell ref="BB32:BC33"/>
    <mergeCell ref="O29:O31"/>
    <mergeCell ref="F32:F34"/>
    <mergeCell ref="O32:O34"/>
    <mergeCell ref="H32:M34"/>
    <mergeCell ref="U29:Z31"/>
    <mergeCell ref="AT30:AX33"/>
    <mergeCell ref="AN29:AQ31"/>
    <mergeCell ref="S32:S34"/>
    <mergeCell ref="BA32:BA33"/>
    <mergeCell ref="AH29:AM31"/>
    <mergeCell ref="EJ30:EL33"/>
    <mergeCell ref="EA31:EA32"/>
    <mergeCell ref="EB31:EB32"/>
    <mergeCell ref="EC31:EC32"/>
    <mergeCell ref="ED30:EF33"/>
    <mergeCell ref="AY32:AZ33"/>
    <mergeCell ref="BG32:BH33"/>
    <mergeCell ref="BI32:BJ33"/>
    <mergeCell ref="BK32:BK33"/>
    <mergeCell ref="CK32:CL33"/>
    <mergeCell ref="BS30:BW33"/>
    <mergeCell ref="BX32:BY33"/>
    <mergeCell ref="BP32:BP33"/>
    <mergeCell ref="BD30:BH31"/>
    <mergeCell ref="BI30:BM31"/>
    <mergeCell ref="CH30:CL31"/>
    <mergeCell ref="EJ26:EL29"/>
    <mergeCell ref="EA27:EA28"/>
    <mergeCell ref="EB27:EB28"/>
    <mergeCell ref="EC27:EC28"/>
    <mergeCell ref="EG26:EI29"/>
    <mergeCell ref="BX30:CB31"/>
    <mergeCell ref="CK28:CL29"/>
    <mergeCell ref="CA28:CB29"/>
    <mergeCell ref="CC28:CD29"/>
    <mergeCell ref="CE28:CE29"/>
    <mergeCell ref="BN26:BR29"/>
    <mergeCell ref="CE32:CE33"/>
    <mergeCell ref="BL32:BM33"/>
    <mergeCell ref="BZ32:BZ33"/>
    <mergeCell ref="CA32:CB33"/>
    <mergeCell ref="CC32:CD33"/>
    <mergeCell ref="BQ32:BR33"/>
    <mergeCell ref="BN32:BO33"/>
    <mergeCell ref="CC26:CG27"/>
    <mergeCell ref="BK28:BK29"/>
    <mergeCell ref="BD26:BH27"/>
    <mergeCell ref="BG28:BH29"/>
    <mergeCell ref="BS26:BW27"/>
    <mergeCell ref="BV28:BW29"/>
    <mergeCell ref="BL28:BM29"/>
    <mergeCell ref="BI26:BM27"/>
    <mergeCell ref="BU28:BU29"/>
    <mergeCell ref="BI28:BJ29"/>
    <mergeCell ref="BS28:BT29"/>
    <mergeCell ref="AA26:AA28"/>
    <mergeCell ref="AN26:AQ28"/>
    <mergeCell ref="AB29:AG31"/>
    <mergeCell ref="AY26:BC27"/>
    <mergeCell ref="AY30:BC31"/>
    <mergeCell ref="AT26:AX29"/>
    <mergeCell ref="AS26:AS29"/>
    <mergeCell ref="AY28:AZ29"/>
    <mergeCell ref="BA28:BA29"/>
    <mergeCell ref="BB28:BC29"/>
    <mergeCell ref="F26:F28"/>
    <mergeCell ref="G26:G28"/>
    <mergeCell ref="H26:M28"/>
    <mergeCell ref="O26:O28"/>
    <mergeCell ref="AB26:AG28"/>
    <mergeCell ref="BF28:BF29"/>
    <mergeCell ref="S29:S31"/>
    <mergeCell ref="F29:F31"/>
    <mergeCell ref="G29:G31"/>
    <mergeCell ref="H29:M31"/>
    <mergeCell ref="AB23:AG25"/>
    <mergeCell ref="AH23:AM25"/>
    <mergeCell ref="U23:Z25"/>
    <mergeCell ref="U26:Z28"/>
    <mergeCell ref="S26:S28"/>
    <mergeCell ref="F23:F25"/>
    <mergeCell ref="G23:G25"/>
    <mergeCell ref="H23:M25"/>
    <mergeCell ref="O23:O25"/>
    <mergeCell ref="S23:S25"/>
    <mergeCell ref="EA23:EA24"/>
    <mergeCell ref="EB23:EB24"/>
    <mergeCell ref="EC23:EC24"/>
    <mergeCell ref="ED22:EF25"/>
    <mergeCell ref="CR22:CV23"/>
    <mergeCell ref="DS24:DS25"/>
    <mergeCell ref="DT24:DU25"/>
    <mergeCell ref="DO24:DP25"/>
    <mergeCell ref="DQ24:DR25"/>
    <mergeCell ref="DX24:DX25"/>
    <mergeCell ref="BS24:BT25"/>
    <mergeCell ref="BG24:BH25"/>
    <mergeCell ref="EJ22:EL25"/>
    <mergeCell ref="BU24:BU25"/>
    <mergeCell ref="BV24:BW25"/>
    <mergeCell ref="BS22:BW23"/>
    <mergeCell ref="CC24:CD25"/>
    <mergeCell ref="CC22:CG23"/>
    <mergeCell ref="CA24:CB25"/>
    <mergeCell ref="EG22:EI25"/>
    <mergeCell ref="BL20:BM21"/>
    <mergeCell ref="BN22:BR23"/>
    <mergeCell ref="BI22:BM25"/>
    <mergeCell ref="BP20:BP21"/>
    <mergeCell ref="BN24:BO25"/>
    <mergeCell ref="BK20:BK21"/>
    <mergeCell ref="BN20:BO21"/>
    <mergeCell ref="BP24:BP25"/>
    <mergeCell ref="BQ24:BR25"/>
    <mergeCell ref="AY24:AZ25"/>
    <mergeCell ref="BA24:BA25"/>
    <mergeCell ref="BD24:BE25"/>
    <mergeCell ref="AA23:AA25"/>
    <mergeCell ref="AN23:AQ25"/>
    <mergeCell ref="AS22:AS25"/>
    <mergeCell ref="AT22:AX25"/>
    <mergeCell ref="AY22:BC23"/>
    <mergeCell ref="AH20:AM22"/>
    <mergeCell ref="BB24:BC25"/>
    <mergeCell ref="F20:F22"/>
    <mergeCell ref="G20:G22"/>
    <mergeCell ref="H20:M22"/>
    <mergeCell ref="O20:O22"/>
    <mergeCell ref="AA20:AA22"/>
    <mergeCell ref="AB20:AG22"/>
    <mergeCell ref="U20:Z22"/>
    <mergeCell ref="S20:S22"/>
    <mergeCell ref="EJ18:EL21"/>
    <mergeCell ref="EA19:EA20"/>
    <mergeCell ref="EB19:EB20"/>
    <mergeCell ref="EC19:EC20"/>
    <mergeCell ref="EG18:EI21"/>
    <mergeCell ref="ED18:EF21"/>
    <mergeCell ref="BN18:BR19"/>
    <mergeCell ref="BS18:BW19"/>
    <mergeCell ref="CE20:CE21"/>
    <mergeCell ref="CA20:CB21"/>
    <mergeCell ref="BU20:BU21"/>
    <mergeCell ref="BQ20:BR21"/>
    <mergeCell ref="BS20:BT21"/>
    <mergeCell ref="BV20:BW21"/>
    <mergeCell ref="BX20:BY21"/>
    <mergeCell ref="BZ20:BZ21"/>
    <mergeCell ref="BI14:BM15"/>
    <mergeCell ref="BN16:BO17"/>
    <mergeCell ref="BL16:BM17"/>
    <mergeCell ref="BN14:BR15"/>
    <mergeCell ref="BQ16:BR17"/>
    <mergeCell ref="BK16:BK17"/>
    <mergeCell ref="BI16:BJ17"/>
    <mergeCell ref="BP16:BP17"/>
    <mergeCell ref="BD18:BH21"/>
    <mergeCell ref="BB20:BC21"/>
    <mergeCell ref="BA20:BA21"/>
    <mergeCell ref="BG16:BH17"/>
    <mergeCell ref="BF16:BF17"/>
    <mergeCell ref="AY20:AZ21"/>
    <mergeCell ref="BD16:BE17"/>
    <mergeCell ref="H17:M19"/>
    <mergeCell ref="O17:O19"/>
    <mergeCell ref="H14:M16"/>
    <mergeCell ref="O14:O16"/>
    <mergeCell ref="F14:F16"/>
    <mergeCell ref="G14:G16"/>
    <mergeCell ref="F17:F19"/>
    <mergeCell ref="G17:G19"/>
    <mergeCell ref="EJ14:EL17"/>
    <mergeCell ref="EA15:EA16"/>
    <mergeCell ref="EB15:EB16"/>
    <mergeCell ref="EC15:EC16"/>
    <mergeCell ref="EG14:EI17"/>
    <mergeCell ref="ED14:EF17"/>
    <mergeCell ref="BV16:BW17"/>
    <mergeCell ref="AY14:BC17"/>
    <mergeCell ref="BD14:BH15"/>
    <mergeCell ref="U17:Z19"/>
    <mergeCell ref="S17:S19"/>
    <mergeCell ref="BS14:BW15"/>
    <mergeCell ref="BS16:BT17"/>
    <mergeCell ref="BU16:BU17"/>
    <mergeCell ref="AB17:AG19"/>
    <mergeCell ref="AB14:AG16"/>
    <mergeCell ref="BI18:BM19"/>
    <mergeCell ref="AN11:AQ13"/>
    <mergeCell ref="AB11:AG13"/>
    <mergeCell ref="AY12:AZ12"/>
    <mergeCell ref="BB12:BC12"/>
    <mergeCell ref="BD12:BE12"/>
    <mergeCell ref="AH11:AM13"/>
    <mergeCell ref="BD13:BH13"/>
    <mergeCell ref="AY11:BC11"/>
    <mergeCell ref="AY13:BC13"/>
    <mergeCell ref="BS13:BW13"/>
    <mergeCell ref="BI12:BJ12"/>
    <mergeCell ref="BI13:BM13"/>
    <mergeCell ref="BN12:BO12"/>
    <mergeCell ref="AN17:AQ19"/>
    <mergeCell ref="AY18:BC19"/>
    <mergeCell ref="BN13:BR13"/>
    <mergeCell ref="BQ12:BR12"/>
    <mergeCell ref="AS18:AS21"/>
    <mergeCell ref="BI20:BJ21"/>
    <mergeCell ref="F11:F13"/>
    <mergeCell ref="G11:G13"/>
    <mergeCell ref="H11:M13"/>
    <mergeCell ref="O11:O13"/>
    <mergeCell ref="BI10:BM10"/>
    <mergeCell ref="BN10:BR10"/>
    <mergeCell ref="BI11:BM11"/>
    <mergeCell ref="BN11:BR11"/>
    <mergeCell ref="BD11:BH11"/>
    <mergeCell ref="BG12:BH12"/>
    <mergeCell ref="BD82:BH82"/>
    <mergeCell ref="BI82:BM82"/>
    <mergeCell ref="EG10:EI13"/>
    <mergeCell ref="BV12:BW12"/>
    <mergeCell ref="BX10:CB10"/>
    <mergeCell ref="CC10:CG10"/>
    <mergeCell ref="CH10:CL10"/>
    <mergeCell ref="BX11:CB11"/>
    <mergeCell ref="BS10:BW10"/>
    <mergeCell ref="EA10:EC13"/>
    <mergeCell ref="S11:S13"/>
    <mergeCell ref="AN10:AQ10"/>
    <mergeCell ref="U11:Z13"/>
    <mergeCell ref="AA11:AA13"/>
    <mergeCell ref="AT82:AX82"/>
    <mergeCell ref="AY82:BC82"/>
    <mergeCell ref="S14:S16"/>
    <mergeCell ref="U14:Z16"/>
    <mergeCell ref="AN14:AQ16"/>
    <mergeCell ref="AA17:AA19"/>
    <mergeCell ref="AA14:AA16"/>
    <mergeCell ref="AY80:BC80"/>
    <mergeCell ref="EJ10:EL13"/>
    <mergeCell ref="AS10:AX13"/>
    <mergeCell ref="AY10:BC10"/>
    <mergeCell ref="BD10:BH10"/>
    <mergeCell ref="ED10:EF13"/>
    <mergeCell ref="AT80:AX80"/>
    <mergeCell ref="CC11:CG11"/>
    <mergeCell ref="BS11:BW11"/>
    <mergeCell ref="CR10:CV10"/>
    <mergeCell ref="CR11:CV11"/>
    <mergeCell ref="AY81:BC81"/>
    <mergeCell ref="BD81:BH81"/>
    <mergeCell ref="BD80:BH80"/>
    <mergeCell ref="BL12:BM12"/>
    <mergeCell ref="CH11:CL11"/>
    <mergeCell ref="CK12:CL12"/>
    <mergeCell ref="CH13:CL13"/>
    <mergeCell ref="BS12:BT12"/>
    <mergeCell ref="F7:H7"/>
    <mergeCell ref="I7:AN7"/>
    <mergeCell ref="H10:M10"/>
    <mergeCell ref="N10:T10"/>
    <mergeCell ref="U10:Z10"/>
    <mergeCell ref="AB10:AG10"/>
    <mergeCell ref="AH10:AM10"/>
    <mergeCell ref="AT81:AX81"/>
    <mergeCell ref="AH17:AM19"/>
    <mergeCell ref="AT79:AX79"/>
    <mergeCell ref="AS14:AS17"/>
    <mergeCell ref="AT14:AX17"/>
    <mergeCell ref="AH26:AM28"/>
    <mergeCell ref="AN35:AQ37"/>
    <mergeCell ref="AT18:AX21"/>
    <mergeCell ref="AN20:AQ22"/>
    <mergeCell ref="AH14:AM16"/>
    <mergeCell ref="BI81:BM81"/>
    <mergeCell ref="BD22:BH23"/>
    <mergeCell ref="BN79:BR79"/>
    <mergeCell ref="BI79:BM79"/>
    <mergeCell ref="BN80:BR80"/>
    <mergeCell ref="BI80:BM80"/>
    <mergeCell ref="BD79:BH79"/>
    <mergeCell ref="BF24:BF25"/>
    <mergeCell ref="BD28:BE29"/>
    <mergeCell ref="BN30:BR31"/>
  </mergeCells>
  <printOptions/>
  <pageMargins left="0.2" right="0.2" top="0.2" bottom="0.25" header="0.5118055555555556" footer="0.2"/>
  <pageSetup firstPageNumber="-410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uechi</dc:creator>
  <cp:keywords/>
  <dc:description/>
  <cp:lastModifiedBy>上地安良</cp:lastModifiedBy>
  <dcterms:modified xsi:type="dcterms:W3CDTF">2019-02-25T01:45:17Z</dcterms:modified>
  <cp:category/>
  <cp:version/>
  <cp:contentType/>
  <cp:contentStatus/>
</cp:coreProperties>
</file>